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5450" windowHeight="9315" tabRatio="547" activeTab="2"/>
  </bookViews>
  <sheets>
    <sheet name="форма 1" sheetId="1" r:id="rId1"/>
    <sheet name="форма2" sheetId="2" r:id="rId2"/>
    <sheet name="по колледжу" sheetId="4" r:id="rId3"/>
  </sheets>
  <calcPr calcId="124519"/>
</workbook>
</file>

<file path=xl/calcChain.xml><?xml version="1.0" encoding="utf-8"?>
<calcChain xmlns="http://schemas.openxmlformats.org/spreadsheetml/2006/main">
  <c r="I12" i="2"/>
  <c r="O20" i="4"/>
  <c r="Q21" i="1"/>
  <c r="P21"/>
  <c r="K21" l="1"/>
  <c r="J21"/>
  <c r="P32"/>
  <c r="J32"/>
  <c r="C23"/>
  <c r="P12" i="2"/>
  <c r="O12"/>
  <c r="P15" i="4"/>
  <c r="O15"/>
  <c r="J15"/>
  <c r="I15"/>
  <c r="P10"/>
  <c r="O10"/>
  <c r="J10"/>
  <c r="I10"/>
  <c r="P9"/>
  <c r="O9"/>
  <c r="J9"/>
  <c r="I9"/>
  <c r="O18"/>
  <c r="P18"/>
  <c r="O17"/>
  <c r="P17"/>
  <c r="H17" i="2"/>
  <c r="G17"/>
  <c r="F17"/>
  <c r="E17"/>
  <c r="D17"/>
  <c r="C17"/>
  <c r="I25"/>
  <c r="J42"/>
  <c r="I42"/>
  <c r="P41"/>
  <c r="P42" s="1"/>
  <c r="O41"/>
  <c r="J41"/>
  <c r="I41"/>
  <c r="N42"/>
  <c r="M42"/>
  <c r="L42"/>
  <c r="K42"/>
  <c r="H42"/>
  <c r="G42"/>
  <c r="F42"/>
  <c r="E42"/>
  <c r="D42"/>
  <c r="C42"/>
  <c r="O42"/>
  <c r="P33"/>
  <c r="O33"/>
  <c r="J33"/>
  <c r="I33"/>
  <c r="P32"/>
  <c r="O32"/>
  <c r="J32"/>
  <c r="I32"/>
  <c r="K13" i="1" l="1"/>
  <c r="Q30" l="1"/>
  <c r="P30"/>
  <c r="K30"/>
  <c r="J30"/>
  <c r="Q29"/>
  <c r="Q32" s="1"/>
  <c r="P29"/>
  <c r="K22"/>
  <c r="C32"/>
  <c r="K29"/>
  <c r="J29"/>
  <c r="G20" i="4"/>
  <c r="K32" i="1" l="1"/>
  <c r="H23"/>
  <c r="G35" i="2"/>
  <c r="H14" i="1"/>
  <c r="P19" i="4"/>
  <c r="Q13" i="1"/>
  <c r="P13"/>
  <c r="J12" i="2"/>
  <c r="I34"/>
  <c r="P19" i="1"/>
  <c r="P20"/>
  <c r="P22"/>
  <c r="J28"/>
  <c r="K28"/>
  <c r="P28"/>
  <c r="Q28"/>
  <c r="J31"/>
  <c r="K31"/>
  <c r="P31"/>
  <c r="Q31"/>
  <c r="E32"/>
  <c r="F32"/>
  <c r="G32"/>
  <c r="I32"/>
  <c r="L32"/>
  <c r="M32"/>
  <c r="N32"/>
  <c r="O32"/>
  <c r="I16" i="4"/>
  <c r="J19"/>
  <c r="I19"/>
  <c r="J18"/>
  <c r="I18"/>
  <c r="J17"/>
  <c r="I17"/>
  <c r="J16"/>
  <c r="J13"/>
  <c r="J14"/>
  <c r="J12"/>
  <c r="J11"/>
  <c r="I14"/>
  <c r="I20" s="1"/>
  <c r="I13"/>
  <c r="I12"/>
  <c r="I11"/>
  <c r="C14" i="1"/>
  <c r="M35" i="2"/>
  <c r="F35"/>
  <c r="E35"/>
  <c r="C35"/>
  <c r="J34"/>
  <c r="P16"/>
  <c r="P15"/>
  <c r="P14"/>
  <c r="P13"/>
  <c r="P17" s="1"/>
  <c r="O16"/>
  <c r="O15"/>
  <c r="O14"/>
  <c r="O13"/>
  <c r="O17" s="1"/>
  <c r="J13" i="1"/>
  <c r="Q12"/>
  <c r="P12"/>
  <c r="K12"/>
  <c r="J12"/>
  <c r="K20"/>
  <c r="J20"/>
  <c r="Q20"/>
  <c r="I8" i="4"/>
  <c r="J10" i="1"/>
  <c r="C20" i="4"/>
  <c r="N20"/>
  <c r="M20"/>
  <c r="L20"/>
  <c r="K20"/>
  <c r="J20" l="1"/>
  <c r="I35" i="2"/>
  <c r="H20" i="4"/>
  <c r="F20"/>
  <c r="D20"/>
  <c r="E20"/>
  <c r="J22" i="1"/>
  <c r="P34" i="2"/>
  <c r="P35" s="1"/>
  <c r="O34"/>
  <c r="O35" s="1"/>
  <c r="J35"/>
  <c r="P23"/>
  <c r="O23"/>
  <c r="I11"/>
  <c r="P16" i="4"/>
  <c r="P14"/>
  <c r="P20" s="1"/>
  <c r="P13"/>
  <c r="P12"/>
  <c r="P11"/>
  <c r="O19"/>
  <c r="O16"/>
  <c r="O14"/>
  <c r="O13"/>
  <c r="O12"/>
  <c r="O11"/>
  <c r="O8"/>
  <c r="M25" i="2"/>
  <c r="L25"/>
  <c r="K25"/>
  <c r="J23"/>
  <c r="H25"/>
  <c r="F25"/>
  <c r="E25"/>
  <c r="P24"/>
  <c r="O24"/>
  <c r="J24"/>
  <c r="J25" s="1"/>
  <c r="I24"/>
  <c r="I23"/>
  <c r="P11"/>
  <c r="J16"/>
  <c r="J15"/>
  <c r="J14"/>
  <c r="J13"/>
  <c r="I16"/>
  <c r="I15"/>
  <c r="I14"/>
  <c r="I13"/>
  <c r="O11"/>
  <c r="J19" i="1"/>
  <c r="J23" s="1"/>
  <c r="P11"/>
  <c r="P10"/>
  <c r="J11"/>
  <c r="J14" s="1"/>
  <c r="P8" i="4"/>
  <c r="J8"/>
  <c r="Q19" i="1"/>
  <c r="K19"/>
  <c r="J11" i="2"/>
  <c r="Q22" i="1"/>
  <c r="K11"/>
  <c r="Q10"/>
  <c r="Q14" s="1"/>
  <c r="K10"/>
  <c r="C25" i="2"/>
  <c r="N23" i="1"/>
  <c r="O14"/>
  <c r="N14"/>
  <c r="M14"/>
  <c r="L14"/>
  <c r="I14"/>
  <c r="G14"/>
  <c r="F14"/>
  <c r="E14"/>
  <c r="O23"/>
  <c r="M23"/>
  <c r="L23"/>
  <c r="I23"/>
  <c r="G23"/>
  <c r="F23"/>
  <c r="E23"/>
  <c r="N35" i="2"/>
  <c r="L35"/>
  <c r="K35"/>
  <c r="H35"/>
  <c r="D35"/>
  <c r="I17" l="1"/>
  <c r="J17"/>
  <c r="K14" i="1"/>
  <c r="P14"/>
  <c r="O25" i="2"/>
  <c r="P25"/>
  <c r="K23" i="1"/>
  <c r="Q23"/>
  <c r="P23"/>
</calcChain>
</file>

<file path=xl/sharedStrings.xml><?xml version="1.0" encoding="utf-8"?>
<sst xmlns="http://schemas.openxmlformats.org/spreadsheetml/2006/main" count="236" uniqueCount="79">
  <si>
    <t>№ п/п</t>
  </si>
  <si>
    <t>Количество студентов</t>
  </si>
  <si>
    <t>Теоретическое обучение</t>
  </si>
  <si>
    <t>Производственное обучение</t>
  </si>
  <si>
    <t>Специальность</t>
  </si>
  <si>
    <t>"5"</t>
  </si>
  <si>
    <t>"4"</t>
  </si>
  <si>
    <t>"3"</t>
  </si>
  <si>
    <t>н/а</t>
  </si>
  <si>
    <t>% качества</t>
  </si>
  <si>
    <t>% успеваемости</t>
  </si>
  <si>
    <t>№ группы</t>
  </si>
  <si>
    <t>Итого по колледжу:</t>
  </si>
  <si>
    <t>Форма № 1</t>
  </si>
  <si>
    <t>Форма № 2</t>
  </si>
  <si>
    <t>Количес    тво студентов</t>
  </si>
  <si>
    <t>"Фермерское хозяйство"</t>
  </si>
  <si>
    <t>"Организация питания"</t>
  </si>
  <si>
    <t>"Сварочное дело"</t>
  </si>
  <si>
    <t>специальность "Фермерское хозяйство"</t>
  </si>
  <si>
    <t>специальность "Организация питания"</t>
  </si>
  <si>
    <r>
      <rPr>
        <b/>
        <sz val="11"/>
        <color theme="1"/>
        <rFont val="Times New Roman"/>
        <family val="1"/>
        <charset val="204"/>
      </rPr>
      <t>"5"</t>
    </r>
    <r>
      <rPr>
        <sz val="11"/>
        <color theme="1"/>
        <rFont val="Times New Roman"/>
        <family val="1"/>
        <charset val="204"/>
      </rPr>
      <t>отличники</t>
    </r>
  </si>
  <si>
    <r>
      <t>"4"</t>
    </r>
    <r>
      <rPr>
        <sz val="11"/>
        <color theme="1"/>
        <rFont val="Times New Roman"/>
        <family val="1"/>
        <charset val="204"/>
      </rPr>
      <t>хорошисты</t>
    </r>
  </si>
  <si>
    <t>специальность "Сварочное дело"</t>
  </si>
  <si>
    <t>1 курс</t>
  </si>
  <si>
    <t>2 курс</t>
  </si>
  <si>
    <t>Итого</t>
  </si>
  <si>
    <t>итого</t>
  </si>
  <si>
    <r>
      <t>"4"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хорошисты</t>
    </r>
  </si>
  <si>
    <r>
      <t xml:space="preserve">"5"       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отличники</t>
    </r>
  </si>
  <si>
    <r>
      <t>"5</t>
    </r>
    <r>
      <rPr>
        <sz val="11"/>
        <color theme="1"/>
        <rFont val="Times New Roman"/>
        <family val="1"/>
        <charset val="204"/>
      </rPr>
      <t xml:space="preserve">"         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</si>
  <si>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"4"        </t>
    </r>
    <r>
      <rPr>
        <b/>
        <sz val="9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>хорошисты</t>
    </r>
  </si>
  <si>
    <r>
      <t xml:space="preserve">"5" 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</si>
  <si>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"5"  </t>
    </r>
    <r>
      <rPr>
        <sz val="9"/>
        <color theme="1"/>
        <rFont val="Times New Roman"/>
        <family val="1"/>
        <charset val="204"/>
      </rPr>
      <t xml:space="preserve"> отличники</t>
    </r>
  </si>
  <si>
    <r>
      <t xml:space="preserve">"5" </t>
    </r>
    <r>
      <rPr>
        <sz val="9"/>
        <color theme="1"/>
        <rFont val="Times New Roman"/>
        <family val="1"/>
        <charset val="204"/>
      </rPr>
      <t>отличники</t>
    </r>
  </si>
  <si>
    <r>
      <t xml:space="preserve">"4" </t>
    </r>
    <r>
      <rPr>
        <sz val="8"/>
        <color theme="1"/>
        <rFont val="Times New Roman"/>
        <family val="1"/>
        <charset val="204"/>
      </rPr>
      <t xml:space="preserve"> хорошисты</t>
    </r>
  </si>
  <si>
    <r>
      <t xml:space="preserve">"4" </t>
    </r>
    <r>
      <rPr>
        <sz val="9"/>
        <color theme="1"/>
        <rFont val="Times New Roman"/>
        <family val="1"/>
        <charset val="204"/>
      </rPr>
      <t>хорошисты</t>
    </r>
  </si>
  <si>
    <t>"Фермерское хозяйство"(ТМ)</t>
  </si>
  <si>
    <t>"Фермерское хозяйство"(Бухг)</t>
  </si>
  <si>
    <r>
      <t xml:space="preserve">"5"         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</si>
  <si>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"4"     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хорошисты </t>
    </r>
  </si>
  <si>
    <t xml:space="preserve">№ курса </t>
  </si>
  <si>
    <t xml:space="preserve">Мониторинг успеваемости студентов </t>
  </si>
  <si>
    <t>Мониторинг успеваемости студентов</t>
  </si>
  <si>
    <t>наш вариант</t>
  </si>
  <si>
    <t>30-ФХ</t>
  </si>
  <si>
    <t>31-ФХ</t>
  </si>
  <si>
    <t>32-ОП</t>
  </si>
  <si>
    <t>33-СД</t>
  </si>
  <si>
    <t>"Сварочное  дело"</t>
  </si>
  <si>
    <t>34-ФХ</t>
  </si>
  <si>
    <t>35-ОП</t>
  </si>
  <si>
    <t>ППЗ-3ФХ</t>
  </si>
  <si>
    <t>ППЗ-4СД</t>
  </si>
  <si>
    <t>"2"</t>
  </si>
  <si>
    <t>Примечание: в группе 32-ОП расчет на 14 человек, т.к. один студент в академическом отпуске</t>
  </si>
  <si>
    <t>3 курс</t>
  </si>
  <si>
    <t xml:space="preserve">ГККП  "Агротехнический колледж, город Есиль" </t>
  </si>
  <si>
    <t>36-ФХ</t>
  </si>
  <si>
    <t>37-ФХ</t>
  </si>
  <si>
    <t>ППЗ-5СР</t>
  </si>
  <si>
    <t>ППЗ-6ОП</t>
  </si>
  <si>
    <t>33СД</t>
  </si>
  <si>
    <t xml:space="preserve">Организация питания </t>
  </si>
  <si>
    <t>при управлении  образования Акмолинской области</t>
  </si>
  <si>
    <t>за І-полугодие 2020-2021 учебного года (отдельно по специальностям)</t>
  </si>
  <si>
    <t xml:space="preserve"> при управлении образования Акмолинской области</t>
  </si>
  <si>
    <t xml:space="preserve">ГККП "Агротехнический колледж , город Есиль" </t>
  </si>
  <si>
    <t>при  управлении образования Акмолинской области</t>
  </si>
  <si>
    <t>за I  полугодие 2020-2021 уч.года</t>
  </si>
  <si>
    <t>специальность "Техническое обслуживание, ремонт и эксплуатация автомобильного транспорта"</t>
  </si>
  <si>
    <t>ППЗ-6ОП "Енбек"</t>
  </si>
  <si>
    <t>ППЗ-5СР "Енбек"</t>
  </si>
  <si>
    <t>ППЗ-3ФХ "Енбек"</t>
  </si>
  <si>
    <t>ППЗ-4СД "Енбек"</t>
  </si>
  <si>
    <t>за І  полугодие 2020-2021  учебного года (отдельно по курсам)</t>
  </si>
  <si>
    <t>ППЗ-4СД  "Енбек"</t>
  </si>
  <si>
    <t>ППЗ-5СР  "Енбек"</t>
  </si>
  <si>
    <t>ППЗ-6ОП  "Енбек"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</si>
</sst>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/>
    <xf numFmtId="164" fontId="2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/>
    <xf numFmtId="0" fontId="2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7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opLeftCell="A25" zoomScale="150" zoomScaleNormal="150" workbookViewId="0">
      <selection activeCell="F14" sqref="F14:G14"/>
    </sheetView>
  </sheetViews>
  <sheetFormatPr defaultRowHeight="15"/>
  <cols>
    <col min="1" max="1" width="5.28515625" customWidth="1"/>
    <col min="2" max="2" width="10.85546875" customWidth="1"/>
    <col min="3" max="3" width="11.28515625" customWidth="1"/>
    <col min="4" max="4" width="18.7109375" customWidth="1"/>
    <col min="5" max="5" width="8.140625" customWidth="1"/>
    <col min="6" max="6" width="8.5703125" customWidth="1"/>
    <col min="7" max="8" width="6.28515625" customWidth="1"/>
    <col min="9" max="9" width="6.42578125" customWidth="1"/>
    <col min="10" max="10" width="9" customWidth="1"/>
    <col min="12" max="12" width="6.28515625" customWidth="1"/>
    <col min="13" max="13" width="7" customWidth="1"/>
    <col min="14" max="14" width="6.7109375" customWidth="1"/>
    <col min="15" max="15" width="6.85546875" customWidth="1"/>
    <col min="16" max="16" width="8.42578125" customWidth="1"/>
  </cols>
  <sheetData>
    <row r="1" spans="1:17">
      <c r="M1" s="46" t="s">
        <v>44</v>
      </c>
      <c r="N1" s="46"/>
    </row>
    <row r="2" spans="1:17" ht="15" customHeight="1">
      <c r="A2" s="7"/>
      <c r="B2" s="71" t="s">
        <v>42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>
      <c r="A3" s="7"/>
      <c r="B3" s="14"/>
      <c r="C3" s="14"/>
      <c r="D3" s="71" t="s">
        <v>75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4"/>
      <c r="Q3" s="14"/>
    </row>
    <row r="4" spans="1:17" s="7" customFormat="1" ht="15" customHeight="1">
      <c r="A4" s="71" t="s">
        <v>57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4"/>
    </row>
    <row r="5" spans="1:17" ht="15" customHeight="1">
      <c r="A5" s="7"/>
      <c r="B5" s="14"/>
      <c r="C5" s="14"/>
      <c r="D5" s="14"/>
      <c r="E5" s="79" t="s">
        <v>64</v>
      </c>
      <c r="F5" s="79"/>
      <c r="G5" s="79"/>
      <c r="H5" s="79"/>
      <c r="I5" s="79"/>
      <c r="J5" s="79"/>
      <c r="K5" s="79"/>
      <c r="L5" s="79"/>
      <c r="M5" s="79"/>
      <c r="N5" s="79"/>
      <c r="O5" s="14"/>
      <c r="P5" s="14"/>
      <c r="Q5" s="14"/>
    </row>
    <row r="6" spans="1:17" ht="15" customHeight="1">
      <c r="A6" s="7"/>
      <c r="B6" s="14"/>
      <c r="C6" s="14"/>
      <c r="D6" s="14"/>
      <c r="E6" s="14"/>
      <c r="F6" s="14"/>
      <c r="G6" s="14"/>
      <c r="H6" s="50"/>
      <c r="I6" s="14"/>
      <c r="J6" s="14"/>
      <c r="K6" s="14"/>
      <c r="L6" s="14"/>
      <c r="M6" s="14"/>
      <c r="N6" s="14"/>
      <c r="O6" s="14"/>
      <c r="P6" s="14"/>
      <c r="Q6" s="14"/>
    </row>
    <row r="7" spans="1:17" ht="15.75">
      <c r="A7" s="4" t="s">
        <v>41</v>
      </c>
      <c r="B7" s="4"/>
      <c r="C7" s="4"/>
      <c r="D7" s="12" t="s">
        <v>24</v>
      </c>
      <c r="P7" s="71" t="s">
        <v>13</v>
      </c>
      <c r="Q7" s="71"/>
    </row>
    <row r="8" spans="1:17" ht="15.75">
      <c r="A8" s="77" t="s">
        <v>0</v>
      </c>
      <c r="B8" s="72" t="s">
        <v>11</v>
      </c>
      <c r="C8" s="72" t="s">
        <v>1</v>
      </c>
      <c r="D8" s="72" t="s">
        <v>4</v>
      </c>
      <c r="E8" s="74" t="s">
        <v>2</v>
      </c>
      <c r="F8" s="75"/>
      <c r="G8" s="75"/>
      <c r="H8" s="75"/>
      <c r="I8" s="75"/>
      <c r="J8" s="75"/>
      <c r="K8" s="76"/>
      <c r="L8" s="74" t="s">
        <v>3</v>
      </c>
      <c r="M8" s="75"/>
      <c r="N8" s="75"/>
      <c r="O8" s="75"/>
      <c r="P8" s="75"/>
      <c r="Q8" s="76"/>
    </row>
    <row r="9" spans="1:17" ht="63" customHeight="1">
      <c r="A9" s="78"/>
      <c r="B9" s="73"/>
      <c r="C9" s="73"/>
      <c r="D9" s="73"/>
      <c r="E9" s="25" t="s">
        <v>34</v>
      </c>
      <c r="F9" s="25" t="s">
        <v>35</v>
      </c>
      <c r="G9" s="25" t="s">
        <v>7</v>
      </c>
      <c r="H9" s="25" t="s">
        <v>54</v>
      </c>
      <c r="I9" s="25" t="s">
        <v>8</v>
      </c>
      <c r="J9" s="26" t="s">
        <v>9</v>
      </c>
      <c r="K9" s="26" t="s">
        <v>10</v>
      </c>
      <c r="L9" s="25" t="s">
        <v>5</v>
      </c>
      <c r="M9" s="25" t="s">
        <v>6</v>
      </c>
      <c r="N9" s="25" t="s">
        <v>7</v>
      </c>
      <c r="O9" s="25" t="s">
        <v>8</v>
      </c>
      <c r="P9" s="26" t="s">
        <v>9</v>
      </c>
      <c r="Q9" s="26" t="s">
        <v>10</v>
      </c>
    </row>
    <row r="10" spans="1:17" ht="30" customHeight="1">
      <c r="A10" s="54">
        <v>1</v>
      </c>
      <c r="B10" s="20" t="s">
        <v>58</v>
      </c>
      <c r="C10" s="16">
        <v>20</v>
      </c>
      <c r="D10" s="40" t="s">
        <v>16</v>
      </c>
      <c r="E10" s="16"/>
      <c r="F10" s="16">
        <v>5</v>
      </c>
      <c r="G10" s="16">
        <v>15</v>
      </c>
      <c r="H10" s="16"/>
      <c r="I10" s="16"/>
      <c r="J10" s="41">
        <f>(E10+F10)/C10*100</f>
        <v>25</v>
      </c>
      <c r="K10" s="41">
        <f>(E10+F10+G10)*100/C10</f>
        <v>100</v>
      </c>
      <c r="L10" s="16"/>
      <c r="M10" s="16"/>
      <c r="N10" s="16"/>
      <c r="O10" s="16"/>
      <c r="P10" s="41">
        <f>(L10+M10)/C10*100</f>
        <v>0</v>
      </c>
      <c r="Q10" s="41">
        <f>(L10+M10+N10)*100/C10</f>
        <v>0</v>
      </c>
    </row>
    <row r="11" spans="1:17" ht="31.9" customHeight="1">
      <c r="A11" s="54">
        <v>2</v>
      </c>
      <c r="B11" s="20" t="s">
        <v>59</v>
      </c>
      <c r="C11" s="16">
        <v>20</v>
      </c>
      <c r="D11" s="40" t="s">
        <v>17</v>
      </c>
      <c r="E11" s="16"/>
      <c r="F11" s="16">
        <v>11</v>
      </c>
      <c r="G11" s="16">
        <v>8</v>
      </c>
      <c r="H11" s="16"/>
      <c r="I11" s="16">
        <v>1</v>
      </c>
      <c r="J11" s="41">
        <f t="shared" ref="J11" si="0">(E11+F11)/C11*100</f>
        <v>55.000000000000007</v>
      </c>
      <c r="K11" s="41">
        <f>(E11+F11+G11)*100/C11</f>
        <v>95</v>
      </c>
      <c r="L11" s="16"/>
      <c r="M11" s="16"/>
      <c r="N11" s="16"/>
      <c r="O11" s="16"/>
      <c r="P11" s="41">
        <f>(L11+M11)/C11*100</f>
        <v>0</v>
      </c>
      <c r="Q11" s="41"/>
    </row>
    <row r="12" spans="1:17" ht="37.15" customHeight="1">
      <c r="A12" s="54">
        <v>3</v>
      </c>
      <c r="B12" s="65" t="s">
        <v>72</v>
      </c>
      <c r="C12" s="16">
        <v>23</v>
      </c>
      <c r="D12" s="40" t="s">
        <v>16</v>
      </c>
      <c r="E12" s="16"/>
      <c r="F12" s="16">
        <v>3</v>
      </c>
      <c r="G12" s="16">
        <v>20</v>
      </c>
      <c r="H12" s="16"/>
      <c r="I12" s="16"/>
      <c r="J12" s="41">
        <f>(E12+F12)/C12*100</f>
        <v>13.043478260869565</v>
      </c>
      <c r="K12" s="41">
        <f>(E12+F12+G12)*100/C12</f>
        <v>100</v>
      </c>
      <c r="L12" s="16"/>
      <c r="M12" s="16"/>
      <c r="N12" s="16"/>
      <c r="O12" s="16"/>
      <c r="P12" s="41">
        <f>(L12+M12)/C12*100</f>
        <v>0</v>
      </c>
      <c r="Q12" s="41">
        <f>(L12+M12+N12)*100/C12</f>
        <v>0</v>
      </c>
    </row>
    <row r="13" spans="1:17" ht="50.25" customHeight="1">
      <c r="A13" s="54">
        <v>5</v>
      </c>
      <c r="B13" s="65" t="s">
        <v>71</v>
      </c>
      <c r="C13" s="10">
        <v>17</v>
      </c>
      <c r="D13" s="40" t="s">
        <v>17</v>
      </c>
      <c r="E13" s="16"/>
      <c r="F13" s="16">
        <v>1</v>
      </c>
      <c r="G13" s="16">
        <v>16</v>
      </c>
      <c r="H13" s="16"/>
      <c r="I13" s="16"/>
      <c r="J13" s="41">
        <f>(E13+F13)/C13*100</f>
        <v>5.8823529411764701</v>
      </c>
      <c r="K13" s="41">
        <f>(E13+F13+G13)*100/C13</f>
        <v>100</v>
      </c>
      <c r="L13" s="16">
        <v>1</v>
      </c>
      <c r="M13" s="16">
        <v>8</v>
      </c>
      <c r="N13" s="16">
        <v>8</v>
      </c>
      <c r="O13" s="16"/>
      <c r="P13" s="41">
        <f>(L13+M13)/C13*100</f>
        <v>52.941176470588239</v>
      </c>
      <c r="Q13" s="41">
        <f>(L13+M13+N13)*100/C13</f>
        <v>100</v>
      </c>
    </row>
    <row r="14" spans="1:17" ht="24" customHeight="1">
      <c r="A14" s="69" t="s">
        <v>12</v>
      </c>
      <c r="B14" s="70"/>
      <c r="C14" s="24">
        <f>SUM(C10:C13)</f>
        <v>80</v>
      </c>
      <c r="D14" s="9" t="s">
        <v>26</v>
      </c>
      <c r="E14" s="2">
        <f>SUM(E10:E13)</f>
        <v>0</v>
      </c>
      <c r="F14" s="2">
        <f>SUM(F10:F13)</f>
        <v>20</v>
      </c>
      <c r="G14" s="2">
        <f>SUM(G10:G13)</f>
        <v>59</v>
      </c>
      <c r="H14" s="2">
        <f>SUM(H10:H13)</f>
        <v>0</v>
      </c>
      <c r="I14" s="2">
        <f>SUM(I10:I13)</f>
        <v>1</v>
      </c>
      <c r="J14" s="62">
        <f>SUM(J10:J13)/4</f>
        <v>24.731457800511507</v>
      </c>
      <c r="K14" s="62">
        <f>SUM(K10:K13)/4</f>
        <v>98.75</v>
      </c>
      <c r="L14" s="2">
        <f>SUM(L10:L13)</f>
        <v>1</v>
      </c>
      <c r="M14" s="2">
        <f>SUM(M10:M13)</f>
        <v>8</v>
      </c>
      <c r="N14" s="2">
        <f>SUM(N10:N13)</f>
        <v>8</v>
      </c>
      <c r="O14" s="2">
        <f>SUM(O10:O13)</f>
        <v>0</v>
      </c>
      <c r="P14" s="62">
        <f>SUM(P10:P13)/1</f>
        <v>52.941176470588239</v>
      </c>
      <c r="Q14" s="62">
        <f>SUM(Q10:Q13)/1</f>
        <v>100</v>
      </c>
    </row>
    <row r="15" spans="1:17" ht="18.600000000000001" customHeight="1">
      <c r="A15" s="17"/>
      <c r="B15" s="17"/>
      <c r="C15" s="28"/>
      <c r="D15" s="18"/>
      <c r="E15" s="18"/>
      <c r="F15" s="18"/>
      <c r="G15" s="18"/>
      <c r="H15" s="18"/>
      <c r="I15" s="18"/>
      <c r="J15" s="19"/>
      <c r="K15" s="19"/>
      <c r="L15" s="18"/>
      <c r="M15" s="18"/>
      <c r="N15" s="18"/>
      <c r="O15" s="18"/>
      <c r="P15" s="19"/>
      <c r="Q15" s="18"/>
    </row>
    <row r="16" spans="1:17" ht="15.75">
      <c r="A16" s="4" t="s">
        <v>41</v>
      </c>
      <c r="B16" s="4"/>
      <c r="C16" s="4"/>
      <c r="D16" s="27" t="s">
        <v>25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71" t="s">
        <v>13</v>
      </c>
      <c r="Q16" s="71"/>
    </row>
    <row r="17" spans="1:17" ht="15.75">
      <c r="A17" s="72" t="s">
        <v>0</v>
      </c>
      <c r="B17" s="72" t="s">
        <v>11</v>
      </c>
      <c r="C17" s="72" t="s">
        <v>1</v>
      </c>
      <c r="D17" s="72" t="s">
        <v>4</v>
      </c>
      <c r="E17" s="74" t="s">
        <v>2</v>
      </c>
      <c r="F17" s="75"/>
      <c r="G17" s="75"/>
      <c r="H17" s="75"/>
      <c r="I17" s="75"/>
      <c r="J17" s="75"/>
      <c r="K17" s="76"/>
      <c r="L17" s="74" t="s">
        <v>3</v>
      </c>
      <c r="M17" s="75"/>
      <c r="N17" s="75"/>
      <c r="O17" s="75"/>
      <c r="P17" s="75"/>
      <c r="Q17" s="76"/>
    </row>
    <row r="18" spans="1:17" ht="15.6" customHeight="1">
      <c r="A18" s="73"/>
      <c r="B18" s="73"/>
      <c r="C18" s="73"/>
      <c r="D18" s="73"/>
      <c r="E18" s="1" t="s">
        <v>32</v>
      </c>
      <c r="F18" s="1" t="s">
        <v>36</v>
      </c>
      <c r="G18" s="1" t="s">
        <v>7</v>
      </c>
      <c r="H18" s="1" t="s">
        <v>54</v>
      </c>
      <c r="I18" s="1" t="s">
        <v>8</v>
      </c>
      <c r="J18" s="21" t="s">
        <v>9</v>
      </c>
      <c r="K18" s="21" t="s">
        <v>10</v>
      </c>
      <c r="L18" s="1" t="s">
        <v>5</v>
      </c>
      <c r="M18" s="1" t="s">
        <v>6</v>
      </c>
      <c r="N18" s="1" t="s">
        <v>7</v>
      </c>
      <c r="O18" s="1" t="s">
        <v>8</v>
      </c>
      <c r="P18" s="26" t="s">
        <v>9</v>
      </c>
      <c r="Q18" s="26" t="s">
        <v>10</v>
      </c>
    </row>
    <row r="19" spans="1:17" ht="31.5">
      <c r="A19" s="54">
        <v>1</v>
      </c>
      <c r="B19" s="20" t="s">
        <v>50</v>
      </c>
      <c r="C19" s="16">
        <v>12</v>
      </c>
      <c r="D19" s="40" t="s">
        <v>16</v>
      </c>
      <c r="E19" s="16"/>
      <c r="F19" s="16">
        <v>6</v>
      </c>
      <c r="G19" s="16">
        <v>6</v>
      </c>
      <c r="H19" s="16"/>
      <c r="I19" s="16"/>
      <c r="J19" s="41">
        <f>(E19+F19)/C19*100</f>
        <v>50</v>
      </c>
      <c r="K19" s="41">
        <f>(E19+F19+G19)*100/C19</f>
        <v>100</v>
      </c>
      <c r="L19" s="16">
        <v>4</v>
      </c>
      <c r="M19" s="16">
        <v>5</v>
      </c>
      <c r="N19" s="16">
        <v>3</v>
      </c>
      <c r="O19" s="16"/>
      <c r="P19" s="41">
        <f>(L19+M19)/ C19*100</f>
        <v>75</v>
      </c>
      <c r="Q19" s="41">
        <f>(L19+M19+N19)*100/C19</f>
        <v>100</v>
      </c>
    </row>
    <row r="20" spans="1:17" ht="28.15" customHeight="1">
      <c r="A20" s="54">
        <v>2</v>
      </c>
      <c r="B20" s="20" t="s">
        <v>51</v>
      </c>
      <c r="C20" s="42">
        <v>16</v>
      </c>
      <c r="D20" s="40" t="s">
        <v>63</v>
      </c>
      <c r="E20" s="16"/>
      <c r="F20" s="16">
        <v>4</v>
      </c>
      <c r="G20" s="16">
        <v>12</v>
      </c>
      <c r="H20" s="16"/>
      <c r="I20" s="16"/>
      <c r="J20" s="41">
        <f>(E20+F20)/ C20*100</f>
        <v>25</v>
      </c>
      <c r="K20" s="41">
        <f>(E20+F20+G20)*100/C20</f>
        <v>100</v>
      </c>
      <c r="L20" s="16">
        <v>11</v>
      </c>
      <c r="M20" s="16">
        <v>1</v>
      </c>
      <c r="N20" s="16">
        <v>4</v>
      </c>
      <c r="O20" s="16"/>
      <c r="P20" s="41">
        <f>(L20+M20)/ C20*100</f>
        <v>75</v>
      </c>
      <c r="Q20" s="41">
        <f>(L20+M20+N20)*100/C20</f>
        <v>100</v>
      </c>
    </row>
    <row r="21" spans="1:17" ht="47.25">
      <c r="A21" s="54">
        <v>3</v>
      </c>
      <c r="B21" s="66" t="s">
        <v>73</v>
      </c>
      <c r="C21" s="22">
        <v>25</v>
      </c>
      <c r="D21" s="63" t="s">
        <v>16</v>
      </c>
      <c r="E21" s="22"/>
      <c r="F21" s="22">
        <v>6</v>
      </c>
      <c r="G21" s="22">
        <v>15</v>
      </c>
      <c r="H21" s="22"/>
      <c r="I21" s="22">
        <v>4</v>
      </c>
      <c r="J21" s="36">
        <f>(E21+F21)/C21*100</f>
        <v>24</v>
      </c>
      <c r="K21" s="36">
        <f>(E21+F21+G21)*100/C21</f>
        <v>84</v>
      </c>
      <c r="L21" s="22">
        <v>7</v>
      </c>
      <c r="M21" s="22">
        <v>13</v>
      </c>
      <c r="N21" s="22">
        <v>3</v>
      </c>
      <c r="O21" s="22">
        <v>2</v>
      </c>
      <c r="P21" s="36">
        <f>(L21+M21)/ C21*100</f>
        <v>80</v>
      </c>
      <c r="Q21" s="36">
        <f>(L21+M21+N21)*100/C21</f>
        <v>92</v>
      </c>
    </row>
    <row r="22" spans="1:17" ht="31.5">
      <c r="A22" s="54">
        <v>4</v>
      </c>
      <c r="B22" s="65" t="s">
        <v>74</v>
      </c>
      <c r="C22" s="16">
        <v>14</v>
      </c>
      <c r="D22" s="61" t="s">
        <v>18</v>
      </c>
      <c r="E22" s="16"/>
      <c r="F22" s="16">
        <v>5</v>
      </c>
      <c r="G22" s="16">
        <v>8</v>
      </c>
      <c r="H22" s="16"/>
      <c r="I22" s="16">
        <v>1</v>
      </c>
      <c r="J22" s="41">
        <f t="shared" ref="J22" si="1">(E22+F22)/C22*100</f>
        <v>35.714285714285715</v>
      </c>
      <c r="K22" s="41">
        <f>(E22+F22+G22)*100/C22</f>
        <v>92.857142857142861</v>
      </c>
      <c r="L22" s="16"/>
      <c r="M22" s="16">
        <v>7</v>
      </c>
      <c r="N22" s="16">
        <v>7</v>
      </c>
      <c r="O22" s="16"/>
      <c r="P22" s="41">
        <f>(L22+M22)/ C22*100</f>
        <v>50</v>
      </c>
      <c r="Q22" s="41">
        <f>(L22+M22+N22)*100/C22</f>
        <v>100</v>
      </c>
    </row>
    <row r="23" spans="1:17" ht="15.75">
      <c r="A23" s="69" t="s">
        <v>12</v>
      </c>
      <c r="B23" s="70"/>
      <c r="C23" s="23">
        <f>SUM(C19:C22)</f>
        <v>67</v>
      </c>
      <c r="D23" s="9" t="s">
        <v>27</v>
      </c>
      <c r="E23" s="24">
        <f>SUM(E19:E22)</f>
        <v>0</v>
      </c>
      <c r="F23" s="24">
        <f>SUM(F19:F22)</f>
        <v>21</v>
      </c>
      <c r="G23" s="24">
        <f>SUM(G19:G22)</f>
        <v>41</v>
      </c>
      <c r="H23" s="24">
        <f>SUM(H19:H22)</f>
        <v>0</v>
      </c>
      <c r="I23" s="24">
        <f>SUM(I19:I22)</f>
        <v>5</v>
      </c>
      <c r="J23" s="62">
        <f>(J19+J20+J21+J22)/4</f>
        <v>33.678571428571431</v>
      </c>
      <c r="K23" s="62">
        <f>(K19+K20+K21+K22)/4</f>
        <v>94.214285714285722</v>
      </c>
      <c r="L23" s="24">
        <f>SUM(L19:L22)</f>
        <v>22</v>
      </c>
      <c r="M23" s="24">
        <f>SUM(M19:M22)</f>
        <v>26</v>
      </c>
      <c r="N23" s="24">
        <f>SUM(N19:N22)</f>
        <v>17</v>
      </c>
      <c r="O23" s="24">
        <f>SUM(O19:O22)</f>
        <v>2</v>
      </c>
      <c r="P23" s="62">
        <f t="shared" ref="P23:Q23" si="2">(P19+P20+P21+P22)/4</f>
        <v>70</v>
      </c>
      <c r="Q23" s="62">
        <f t="shared" si="2"/>
        <v>98</v>
      </c>
    </row>
    <row r="24" spans="1:17">
      <c r="A24" s="13"/>
      <c r="L24" s="13"/>
      <c r="M24" s="13"/>
      <c r="N24" s="13"/>
      <c r="O24" s="13"/>
    </row>
    <row r="25" spans="1:17" ht="37.15" customHeight="1">
      <c r="A25" s="4" t="s">
        <v>41</v>
      </c>
      <c r="B25" s="4"/>
      <c r="C25" s="4"/>
      <c r="D25" s="27" t="s">
        <v>56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8"/>
      <c r="Q25" s="48"/>
    </row>
    <row r="26" spans="1:17" ht="15.75">
      <c r="A26" s="77" t="s">
        <v>0</v>
      </c>
      <c r="B26" s="72" t="s">
        <v>11</v>
      </c>
      <c r="C26" s="72" t="s">
        <v>1</v>
      </c>
      <c r="D26" s="72" t="s">
        <v>4</v>
      </c>
      <c r="E26" s="74" t="s">
        <v>2</v>
      </c>
      <c r="F26" s="75"/>
      <c r="G26" s="75"/>
      <c r="H26" s="75"/>
      <c r="I26" s="75"/>
      <c r="J26" s="75"/>
      <c r="K26" s="76"/>
      <c r="L26" s="74" t="s">
        <v>3</v>
      </c>
      <c r="M26" s="75"/>
      <c r="N26" s="75"/>
      <c r="O26" s="75"/>
      <c r="P26" s="75"/>
      <c r="Q26" s="76"/>
    </row>
    <row r="27" spans="1:17" ht="39.75">
      <c r="A27" s="78"/>
      <c r="B27" s="73"/>
      <c r="C27" s="73"/>
      <c r="D27" s="73"/>
      <c r="E27" s="1" t="s">
        <v>33</v>
      </c>
      <c r="F27" s="1" t="s">
        <v>36</v>
      </c>
      <c r="G27" s="1" t="s">
        <v>7</v>
      </c>
      <c r="H27" s="1" t="s">
        <v>54</v>
      </c>
      <c r="I27" s="1" t="s">
        <v>8</v>
      </c>
      <c r="J27" s="21" t="s">
        <v>9</v>
      </c>
      <c r="K27" s="21" t="s">
        <v>10</v>
      </c>
      <c r="L27" s="1" t="s">
        <v>5</v>
      </c>
      <c r="M27" s="1" t="s">
        <v>6</v>
      </c>
      <c r="N27" s="1" t="s">
        <v>7</v>
      </c>
      <c r="O27" s="1" t="s">
        <v>8</v>
      </c>
      <c r="P27" s="21" t="s">
        <v>9</v>
      </c>
      <c r="Q27" s="21" t="s">
        <v>10</v>
      </c>
    </row>
    <row r="28" spans="1:17" ht="31.5">
      <c r="A28" s="54">
        <v>1</v>
      </c>
      <c r="B28" s="20" t="s">
        <v>45</v>
      </c>
      <c r="C28" s="16">
        <v>16</v>
      </c>
      <c r="D28" s="40" t="s">
        <v>37</v>
      </c>
      <c r="E28" s="16"/>
      <c r="F28" s="16">
        <v>10</v>
      </c>
      <c r="G28" s="16">
        <v>6</v>
      </c>
      <c r="H28" s="16"/>
      <c r="I28" s="16"/>
      <c r="J28" s="41">
        <f>(E28+F28)/ C28*100</f>
        <v>62.5</v>
      </c>
      <c r="K28" s="41">
        <f>(E28+F28+G28)*100/C28</f>
        <v>100</v>
      </c>
      <c r="L28" s="16"/>
      <c r="M28" s="16">
        <v>13</v>
      </c>
      <c r="N28" s="16">
        <v>3</v>
      </c>
      <c r="O28" s="16"/>
      <c r="P28" s="41">
        <f>(L28+M28)/C28*100</f>
        <v>81.25</v>
      </c>
      <c r="Q28" s="41">
        <f>(L28+M28+N28)*100/C28</f>
        <v>100</v>
      </c>
    </row>
    <row r="29" spans="1:17" ht="31.5">
      <c r="A29" s="54">
        <v>2</v>
      </c>
      <c r="B29" s="20" t="s">
        <v>46</v>
      </c>
      <c r="C29" s="16">
        <v>20</v>
      </c>
      <c r="D29" s="40" t="s">
        <v>38</v>
      </c>
      <c r="E29" s="16">
        <v>1</v>
      </c>
      <c r="F29" s="16">
        <v>12</v>
      </c>
      <c r="G29" s="16">
        <v>7</v>
      </c>
      <c r="H29" s="16"/>
      <c r="I29" s="16"/>
      <c r="J29" s="41">
        <f>(E29+F29)/ C29*100</f>
        <v>65</v>
      </c>
      <c r="K29" s="41">
        <f>(E29+F29+G29)*100/C29</f>
        <v>100</v>
      </c>
      <c r="L29" s="16">
        <v>5</v>
      </c>
      <c r="M29" s="16">
        <v>14</v>
      </c>
      <c r="N29" s="16">
        <v>1</v>
      </c>
      <c r="O29" s="16"/>
      <c r="P29" s="41">
        <f>(L29+M29)/C29*100</f>
        <v>95</v>
      </c>
      <c r="Q29" s="41">
        <f>(L29+M29+N29)*100/C29</f>
        <v>100</v>
      </c>
    </row>
    <row r="30" spans="1:17" ht="31.5">
      <c r="A30" s="54">
        <v>3</v>
      </c>
      <c r="B30" s="20" t="s">
        <v>47</v>
      </c>
      <c r="C30" s="16">
        <v>15</v>
      </c>
      <c r="D30" s="40" t="s">
        <v>17</v>
      </c>
      <c r="E30" s="16"/>
      <c r="F30" s="16">
        <v>3</v>
      </c>
      <c r="G30" s="16">
        <v>11</v>
      </c>
      <c r="H30" s="16"/>
      <c r="I30" s="16"/>
      <c r="J30" s="41">
        <f>(E30+F30)/ 14*100</f>
        <v>21.428571428571427</v>
      </c>
      <c r="K30" s="41">
        <f>(E30+F30+G30)*100/14</f>
        <v>100</v>
      </c>
      <c r="L30" s="16">
        <v>8</v>
      </c>
      <c r="M30" s="16">
        <v>2</v>
      </c>
      <c r="N30" s="16">
        <v>4</v>
      </c>
      <c r="O30" s="16"/>
      <c r="P30" s="41">
        <f>(L30+M30)/14*100</f>
        <v>71.428571428571431</v>
      </c>
      <c r="Q30" s="41">
        <f>(L30+M30+N30)*100/14</f>
        <v>100</v>
      </c>
    </row>
    <row r="31" spans="1:17" ht="31.5">
      <c r="A31" s="54">
        <v>4</v>
      </c>
      <c r="B31" s="20" t="s">
        <v>62</v>
      </c>
      <c r="C31" s="16">
        <v>13</v>
      </c>
      <c r="D31" s="40" t="s">
        <v>49</v>
      </c>
      <c r="E31" s="16"/>
      <c r="F31" s="16">
        <v>4</v>
      </c>
      <c r="G31" s="16">
        <v>9</v>
      </c>
      <c r="H31" s="16"/>
      <c r="I31" s="16"/>
      <c r="J31" s="41">
        <f t="shared" ref="J31" si="3">(E31+F31)/ C31*100</f>
        <v>30.76923076923077</v>
      </c>
      <c r="K31" s="41">
        <f>(E31+F31+G31)*100/C31</f>
        <v>100</v>
      </c>
      <c r="L31" s="16">
        <v>1</v>
      </c>
      <c r="M31" s="16">
        <v>6</v>
      </c>
      <c r="N31" s="16">
        <v>6</v>
      </c>
      <c r="O31" s="16"/>
      <c r="P31" s="41">
        <f>(L31+M31)/C31*100</f>
        <v>53.846153846153847</v>
      </c>
      <c r="Q31" s="41">
        <f>(L31+M31+N31)*100/C31</f>
        <v>100</v>
      </c>
    </row>
    <row r="32" spans="1:17" ht="21" customHeight="1">
      <c r="A32" s="69" t="s">
        <v>12</v>
      </c>
      <c r="B32" s="70"/>
      <c r="C32" s="24">
        <f>SUM(C28:C31)</f>
        <v>64</v>
      </c>
      <c r="D32" s="9" t="s">
        <v>27</v>
      </c>
      <c r="E32" s="24">
        <f>SUM(E28:E31)</f>
        <v>1</v>
      </c>
      <c r="F32" s="24">
        <f>SUM(F28:F31)</f>
        <v>29</v>
      </c>
      <c r="G32" s="24">
        <f>SUM(G28:G31)</f>
        <v>33</v>
      </c>
      <c r="H32" s="24"/>
      <c r="I32" s="24">
        <f>SUM(I28:I31)</f>
        <v>0</v>
      </c>
      <c r="J32" s="57">
        <f>SUM(J28:J31)/4</f>
        <v>44.924450549450547</v>
      </c>
      <c r="K32" s="57">
        <f>SUM(K28:K31)/4</f>
        <v>100</v>
      </c>
      <c r="L32" s="24">
        <f>SUM(L28:L31)</f>
        <v>14</v>
      </c>
      <c r="M32" s="24">
        <f>SUM(M28:M31)</f>
        <v>35</v>
      </c>
      <c r="N32" s="24">
        <f>SUM(N28:N31)</f>
        <v>14</v>
      </c>
      <c r="O32" s="24">
        <f>SUM(O28:O31)</f>
        <v>0</v>
      </c>
      <c r="P32" s="57">
        <f>SUM(P28:P31)/4</f>
        <v>75.381181318681328</v>
      </c>
      <c r="Q32" s="57">
        <f>SUM(Q28:Q31)/4</f>
        <v>100</v>
      </c>
    </row>
    <row r="33" spans="1:17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>
      <c r="B34" s="13" t="s">
        <v>55</v>
      </c>
      <c r="C34" s="13"/>
      <c r="D34" s="13"/>
      <c r="E34" s="13"/>
      <c r="F34" s="13"/>
      <c r="G34" s="13"/>
      <c r="H34" s="13"/>
      <c r="I34" s="13"/>
      <c r="J34" s="13"/>
      <c r="K34" s="13"/>
    </row>
    <row r="36" spans="1:17">
      <c r="J36" s="53"/>
    </row>
  </sheetData>
  <mergeCells count="27">
    <mergeCell ref="A32:B32"/>
    <mergeCell ref="L26:Q26"/>
    <mergeCell ref="E26:K26"/>
    <mergeCell ref="D26:D27"/>
    <mergeCell ref="C26:C27"/>
    <mergeCell ref="B26:B27"/>
    <mergeCell ref="A26:A27"/>
    <mergeCell ref="B2:Q2"/>
    <mergeCell ref="E8:K8"/>
    <mergeCell ref="L8:Q8"/>
    <mergeCell ref="A8:A9"/>
    <mergeCell ref="B8:B9"/>
    <mergeCell ref="C8:C9"/>
    <mergeCell ref="D8:D9"/>
    <mergeCell ref="P7:Q7"/>
    <mergeCell ref="A4:P4"/>
    <mergeCell ref="D3:O3"/>
    <mergeCell ref="E5:N5"/>
    <mergeCell ref="A14:B14"/>
    <mergeCell ref="A23:B23"/>
    <mergeCell ref="P16:Q16"/>
    <mergeCell ref="A17:A18"/>
    <mergeCell ref="B17:B18"/>
    <mergeCell ref="C17:C18"/>
    <mergeCell ref="D17:D18"/>
    <mergeCell ref="E17:K17"/>
    <mergeCell ref="L17:Q17"/>
  </mergeCells>
  <pageMargins left="0.2" right="0.2" top="0.36" bottom="0.28999999999999998" header="0.3" footer="0.3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2"/>
  <sheetViews>
    <sheetView topLeftCell="A28" zoomScale="130" zoomScaleNormal="130" workbookViewId="0">
      <selection activeCell="H33" sqref="H33"/>
    </sheetView>
  </sheetViews>
  <sheetFormatPr defaultRowHeight="15"/>
  <cols>
    <col min="2" max="2" width="11.7109375" customWidth="1"/>
    <col min="3" max="3" width="9.28515625" customWidth="1"/>
    <col min="6" max="6" width="7.85546875" customWidth="1"/>
    <col min="7" max="7" width="6.7109375" customWidth="1"/>
    <col min="8" max="8" width="7.7109375" customWidth="1"/>
    <col min="9" max="9" width="10.28515625" customWidth="1"/>
    <col min="11" max="12" width="8" customWidth="1"/>
    <col min="13" max="13" width="7.5703125" customWidth="1"/>
    <col min="15" max="15" width="9.7109375" customWidth="1"/>
  </cols>
  <sheetData>
    <row r="2" spans="1:17" ht="18.75" customHeight="1">
      <c r="A2" s="85" t="s">
        <v>42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3"/>
    </row>
    <row r="3" spans="1:17" ht="17.45" customHeight="1">
      <c r="A3" s="29"/>
      <c r="B3" s="29"/>
      <c r="C3" s="29"/>
      <c r="D3" s="85" t="s">
        <v>65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29"/>
      <c r="P3" s="29"/>
      <c r="Q3" s="3"/>
    </row>
    <row r="4" spans="1:17" ht="15.6" customHeight="1">
      <c r="A4" s="29"/>
      <c r="B4" s="85" t="s">
        <v>67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3"/>
    </row>
    <row r="5" spans="1:17" ht="19.5" customHeight="1">
      <c r="A5" s="29"/>
      <c r="B5" s="29"/>
      <c r="C5" s="29"/>
      <c r="D5" s="29"/>
      <c r="E5" s="89" t="s">
        <v>66</v>
      </c>
      <c r="F5" s="89"/>
      <c r="G5" s="89"/>
      <c r="H5" s="89"/>
      <c r="I5" s="89"/>
      <c r="J5" s="89"/>
      <c r="K5" s="89"/>
      <c r="L5" s="89"/>
      <c r="M5" s="15"/>
      <c r="N5" s="15"/>
      <c r="O5" s="29"/>
      <c r="P5" s="29"/>
      <c r="Q5" s="3"/>
    </row>
    <row r="6" spans="1:17" ht="13.9" customHeight="1">
      <c r="A6" s="15"/>
      <c r="B6" s="15"/>
      <c r="C6" s="15"/>
      <c r="D6" s="15"/>
      <c r="E6" s="15"/>
      <c r="F6" s="15"/>
      <c r="G6" s="51"/>
      <c r="H6" s="15"/>
      <c r="I6" s="15"/>
      <c r="J6" s="15"/>
      <c r="K6" s="15"/>
      <c r="L6" s="15"/>
      <c r="M6" s="15"/>
      <c r="N6" s="15"/>
      <c r="O6" s="15"/>
      <c r="P6" s="15"/>
      <c r="Q6" s="3"/>
    </row>
    <row r="7" spans="1:17" ht="15.75">
      <c r="A7" s="30" t="s">
        <v>19</v>
      </c>
      <c r="B7" s="30"/>
      <c r="C7" s="30"/>
      <c r="D7" s="31"/>
      <c r="E7" s="31"/>
      <c r="I7" s="49"/>
      <c r="M7" s="71" t="s">
        <v>14</v>
      </c>
      <c r="N7" s="71"/>
    </row>
    <row r="8" spans="1:17" ht="19.149999999999999" customHeight="1"/>
    <row r="9" spans="1:17" ht="15.75" customHeight="1">
      <c r="A9" s="82" t="s">
        <v>0</v>
      </c>
      <c r="B9" s="82" t="s">
        <v>11</v>
      </c>
      <c r="C9" s="82" t="s">
        <v>1</v>
      </c>
      <c r="D9" s="86" t="s">
        <v>2</v>
      </c>
      <c r="E9" s="87"/>
      <c r="F9" s="87"/>
      <c r="G9" s="87"/>
      <c r="H9" s="87"/>
      <c r="I9" s="87"/>
      <c r="J9" s="88"/>
      <c r="K9" s="86" t="s">
        <v>3</v>
      </c>
      <c r="L9" s="87"/>
      <c r="M9" s="87"/>
      <c r="N9" s="87"/>
      <c r="O9" s="87"/>
      <c r="P9" s="88"/>
    </row>
    <row r="10" spans="1:17" ht="38.25">
      <c r="A10" s="83"/>
      <c r="B10" s="83"/>
      <c r="C10" s="83"/>
      <c r="D10" s="21" t="s">
        <v>39</v>
      </c>
      <c r="E10" s="21" t="s">
        <v>40</v>
      </c>
      <c r="F10" s="21" t="s">
        <v>7</v>
      </c>
      <c r="G10" s="21" t="s">
        <v>54</v>
      </c>
      <c r="H10" s="21" t="s">
        <v>8</v>
      </c>
      <c r="I10" s="21" t="s">
        <v>9</v>
      </c>
      <c r="J10" s="21" t="s">
        <v>10</v>
      </c>
      <c r="K10" s="21" t="s">
        <v>5</v>
      </c>
      <c r="L10" s="21" t="s">
        <v>6</v>
      </c>
      <c r="M10" s="21" t="s">
        <v>7</v>
      </c>
      <c r="N10" s="21" t="s">
        <v>8</v>
      </c>
      <c r="O10" s="21" t="s">
        <v>9</v>
      </c>
      <c r="P10" s="21" t="s">
        <v>10</v>
      </c>
    </row>
    <row r="11" spans="1:17" ht="15.75">
      <c r="A11" s="64">
        <v>1</v>
      </c>
      <c r="B11" s="20" t="s">
        <v>45</v>
      </c>
      <c r="C11" s="16">
        <v>16</v>
      </c>
      <c r="D11" s="16"/>
      <c r="E11" s="16">
        <v>10</v>
      </c>
      <c r="F11" s="16">
        <v>6</v>
      </c>
      <c r="G11" s="16"/>
      <c r="H11" s="16"/>
      <c r="I11" s="43">
        <f>(D11+E11)/C11*100</f>
        <v>62.5</v>
      </c>
      <c r="J11" s="43">
        <f>(D11+E11+F11)/C11*100</f>
        <v>100</v>
      </c>
      <c r="K11" s="44"/>
      <c r="L11" s="44">
        <v>13</v>
      </c>
      <c r="M11" s="44">
        <v>3</v>
      </c>
      <c r="N11" s="44"/>
      <c r="O11" s="43">
        <f>(K11+L11)/C11*100</f>
        <v>81.25</v>
      </c>
      <c r="P11" s="43">
        <f>(K11+L11+M11)/C11*100</f>
        <v>100</v>
      </c>
    </row>
    <row r="12" spans="1:17" ht="15.75">
      <c r="A12" s="64">
        <v>2</v>
      </c>
      <c r="B12" s="20" t="s">
        <v>46</v>
      </c>
      <c r="C12" s="16">
        <v>20</v>
      </c>
      <c r="D12" s="16">
        <v>1</v>
      </c>
      <c r="E12" s="16">
        <v>12</v>
      </c>
      <c r="F12" s="16">
        <v>7</v>
      </c>
      <c r="G12" s="16"/>
      <c r="H12" s="16"/>
      <c r="I12" s="43">
        <f>(D12+E12)/C12*100</f>
        <v>65</v>
      </c>
      <c r="J12" s="43">
        <f>(D12+E12+F12)/18*100</f>
        <v>111.11111111111111</v>
      </c>
      <c r="K12" s="44">
        <v>5</v>
      </c>
      <c r="L12" s="44">
        <v>14</v>
      </c>
      <c r="M12" s="44">
        <v>1</v>
      </c>
      <c r="N12" s="44"/>
      <c r="O12" s="43">
        <f>(K12+L12)/C12*100</f>
        <v>95</v>
      </c>
      <c r="P12" s="43">
        <f>(K12+L12+M12)/C12*100</f>
        <v>100</v>
      </c>
    </row>
    <row r="13" spans="1:17" ht="15.75">
      <c r="A13" s="64">
        <v>3</v>
      </c>
      <c r="B13" s="20" t="s">
        <v>52</v>
      </c>
      <c r="C13" s="16">
        <v>25</v>
      </c>
      <c r="D13" s="44"/>
      <c r="E13" s="22">
        <v>6</v>
      </c>
      <c r="F13" s="22">
        <v>15</v>
      </c>
      <c r="G13" s="22"/>
      <c r="H13" s="22">
        <v>4</v>
      </c>
      <c r="I13" s="43">
        <f t="shared" ref="I13:I16" si="0">(D13+E13)/C13*100</f>
        <v>24</v>
      </c>
      <c r="J13" s="43">
        <f t="shared" ref="J13:J16" si="1">(D13+E13+F13)/C13*100</f>
        <v>84</v>
      </c>
      <c r="K13" s="22">
        <v>7</v>
      </c>
      <c r="L13" s="22">
        <v>13</v>
      </c>
      <c r="M13" s="22">
        <v>3</v>
      </c>
      <c r="N13" s="22">
        <v>2</v>
      </c>
      <c r="O13" s="43">
        <f t="shared" ref="O13:O16" si="2">(K13+L13)/C13*100</f>
        <v>80</v>
      </c>
      <c r="P13" s="43">
        <f t="shared" ref="P13:P16" si="3">(K13+L13+M13)/C13*100</f>
        <v>92</v>
      </c>
    </row>
    <row r="14" spans="1:17" ht="15.75">
      <c r="A14" s="64">
        <v>4</v>
      </c>
      <c r="B14" s="20" t="s">
        <v>50</v>
      </c>
      <c r="C14" s="11">
        <v>12</v>
      </c>
      <c r="D14" s="16"/>
      <c r="E14" s="16">
        <v>6</v>
      </c>
      <c r="F14" s="16">
        <v>6</v>
      </c>
      <c r="G14" s="16"/>
      <c r="H14" s="44"/>
      <c r="I14" s="43">
        <f t="shared" si="0"/>
        <v>50</v>
      </c>
      <c r="J14" s="43">
        <f t="shared" si="1"/>
        <v>100</v>
      </c>
      <c r="K14" s="44">
        <v>4</v>
      </c>
      <c r="L14" s="44">
        <v>5</v>
      </c>
      <c r="M14" s="44">
        <v>3</v>
      </c>
      <c r="N14" s="44"/>
      <c r="O14" s="43">
        <f t="shared" si="2"/>
        <v>75</v>
      </c>
      <c r="P14" s="43">
        <f t="shared" si="3"/>
        <v>100</v>
      </c>
    </row>
    <row r="15" spans="1:17" ht="15.75">
      <c r="A15" s="64">
        <v>5</v>
      </c>
      <c r="B15" s="2" t="s">
        <v>58</v>
      </c>
      <c r="C15" s="16">
        <v>20</v>
      </c>
      <c r="D15" s="16"/>
      <c r="E15" s="16">
        <v>5</v>
      </c>
      <c r="F15" s="16">
        <v>15</v>
      </c>
      <c r="G15" s="16"/>
      <c r="H15" s="16"/>
      <c r="I15" s="43">
        <f t="shared" si="0"/>
        <v>25</v>
      </c>
      <c r="J15" s="43">
        <f t="shared" si="1"/>
        <v>100</v>
      </c>
      <c r="K15" s="44"/>
      <c r="L15" s="44"/>
      <c r="M15" s="44"/>
      <c r="N15" s="44"/>
      <c r="O15" s="43">
        <f t="shared" si="2"/>
        <v>0</v>
      </c>
      <c r="P15" s="43">
        <f t="shared" si="3"/>
        <v>0</v>
      </c>
    </row>
    <row r="16" spans="1:17" ht="15.75">
      <c r="A16" s="64">
        <v>6</v>
      </c>
      <c r="B16" s="20" t="s">
        <v>59</v>
      </c>
      <c r="C16" s="16">
        <v>20</v>
      </c>
      <c r="D16" s="44"/>
      <c r="E16" s="44">
        <v>11</v>
      </c>
      <c r="F16" s="44">
        <v>8</v>
      </c>
      <c r="G16" s="44"/>
      <c r="H16" s="44">
        <v>1</v>
      </c>
      <c r="I16" s="43">
        <f t="shared" si="0"/>
        <v>55.000000000000007</v>
      </c>
      <c r="J16" s="43">
        <f t="shared" si="1"/>
        <v>95</v>
      </c>
      <c r="K16" s="44"/>
      <c r="L16" s="44"/>
      <c r="M16" s="44"/>
      <c r="N16" s="44"/>
      <c r="O16" s="43">
        <f t="shared" si="2"/>
        <v>0</v>
      </c>
      <c r="P16" s="43">
        <f t="shared" si="3"/>
        <v>0</v>
      </c>
    </row>
    <row r="17" spans="1:16" ht="14.45" customHeight="1">
      <c r="A17" s="59"/>
      <c r="B17" s="59"/>
      <c r="C17" s="59">
        <f>SUM(C11:C16)</f>
        <v>113</v>
      </c>
      <c r="D17" s="59">
        <f t="shared" ref="D17:H17" si="4">SUM(D11:D16)</f>
        <v>1</v>
      </c>
      <c r="E17" s="59">
        <f t="shared" si="4"/>
        <v>50</v>
      </c>
      <c r="F17" s="59">
        <f t="shared" si="4"/>
        <v>57</v>
      </c>
      <c r="G17" s="59">
        <f t="shared" si="4"/>
        <v>0</v>
      </c>
      <c r="H17" s="59">
        <f t="shared" si="4"/>
        <v>5</v>
      </c>
      <c r="I17" s="60">
        <f>SUM(I11:I16)/6</f>
        <v>46.916666666666664</v>
      </c>
      <c r="J17" s="60">
        <f>SUM(J11:J16)/6</f>
        <v>98.351851851851848</v>
      </c>
      <c r="K17" s="59"/>
      <c r="L17" s="59"/>
      <c r="M17" s="59"/>
      <c r="N17" s="59"/>
      <c r="O17" s="60">
        <f>SUM(O11:O16)/4</f>
        <v>82.8125</v>
      </c>
      <c r="P17" s="60">
        <f>SUM(P11:P16)/4</f>
        <v>98</v>
      </c>
    </row>
    <row r="18" spans="1:16" ht="14.45" customHeight="1">
      <c r="B18" s="13"/>
      <c r="C18" s="13"/>
      <c r="D18" s="13"/>
      <c r="E18" s="13"/>
      <c r="F18" s="13"/>
      <c r="G18" s="13"/>
      <c r="H18" s="13"/>
      <c r="I18" s="13"/>
      <c r="J18" s="13"/>
    </row>
    <row r="19" spans="1:16" ht="15.75">
      <c r="A19" s="30" t="s">
        <v>23</v>
      </c>
      <c r="B19" s="30"/>
      <c r="C19" s="30"/>
      <c r="D19" s="31"/>
      <c r="E19" s="31"/>
      <c r="N19" s="71" t="s">
        <v>14</v>
      </c>
      <c r="O19" s="71"/>
    </row>
    <row r="20" spans="1:16" ht="17.45" customHeight="1"/>
    <row r="21" spans="1:16" ht="15.75">
      <c r="A21" s="82" t="s">
        <v>0</v>
      </c>
      <c r="B21" s="82" t="s">
        <v>11</v>
      </c>
      <c r="C21" s="82" t="s">
        <v>1</v>
      </c>
      <c r="D21" s="74" t="s">
        <v>2</v>
      </c>
      <c r="E21" s="75"/>
      <c r="F21" s="75"/>
      <c r="G21" s="75"/>
      <c r="H21" s="75"/>
      <c r="I21" s="75"/>
      <c r="J21" s="76"/>
      <c r="K21" s="74" t="s">
        <v>3</v>
      </c>
      <c r="L21" s="75"/>
      <c r="M21" s="75"/>
      <c r="N21" s="75"/>
      <c r="O21" s="75"/>
      <c r="P21" s="76"/>
    </row>
    <row r="22" spans="1:16" ht="38.25">
      <c r="A22" s="83"/>
      <c r="B22" s="83"/>
      <c r="C22" s="83"/>
      <c r="D22" s="1" t="s">
        <v>29</v>
      </c>
      <c r="E22" s="1" t="s">
        <v>28</v>
      </c>
      <c r="F22" s="1" t="s">
        <v>7</v>
      </c>
      <c r="G22" s="1" t="s">
        <v>54</v>
      </c>
      <c r="H22" s="1" t="s">
        <v>8</v>
      </c>
      <c r="I22" s="21" t="s">
        <v>9</v>
      </c>
      <c r="J22" s="21" t="s">
        <v>10</v>
      </c>
      <c r="K22" s="1" t="s">
        <v>5</v>
      </c>
      <c r="L22" s="1" t="s">
        <v>6</v>
      </c>
      <c r="M22" s="1" t="s">
        <v>7</v>
      </c>
      <c r="N22" s="1" t="s">
        <v>8</v>
      </c>
      <c r="O22" s="21" t="s">
        <v>9</v>
      </c>
      <c r="P22" s="21" t="s">
        <v>10</v>
      </c>
    </row>
    <row r="23" spans="1:16" ht="15.75">
      <c r="A23" s="54">
        <v>1</v>
      </c>
      <c r="B23" s="2" t="s">
        <v>48</v>
      </c>
      <c r="C23" s="10">
        <v>13</v>
      </c>
      <c r="D23" s="16"/>
      <c r="E23" s="16">
        <v>4</v>
      </c>
      <c r="F23" s="16">
        <v>9</v>
      </c>
      <c r="G23" s="16"/>
      <c r="H23" s="16"/>
      <c r="I23" s="43">
        <f t="shared" ref="I23:I24" si="5">(D23+E23)/C23*100</f>
        <v>30.76923076923077</v>
      </c>
      <c r="J23" s="43">
        <f>(D23+E23+F23)/C23*100</f>
        <v>100</v>
      </c>
      <c r="K23" s="16">
        <v>1</v>
      </c>
      <c r="L23" s="16">
        <v>6</v>
      </c>
      <c r="M23" s="16">
        <v>6</v>
      </c>
      <c r="N23" s="16"/>
      <c r="O23" s="43">
        <f t="shared" ref="O23:O24" si="6">(K23+L23)/C23*100</f>
        <v>53.846153846153847</v>
      </c>
      <c r="P23" s="43">
        <f t="shared" ref="P23:P24" si="7">(K23+L23+M23)/C23*100</f>
        <v>100</v>
      </c>
    </row>
    <row r="24" spans="1:16" ht="15.75">
      <c r="A24" s="54">
        <v>2</v>
      </c>
      <c r="B24" s="2" t="s">
        <v>53</v>
      </c>
      <c r="C24" s="10">
        <v>14</v>
      </c>
      <c r="D24" s="16"/>
      <c r="E24" s="16">
        <v>5</v>
      </c>
      <c r="F24" s="16">
        <v>8</v>
      </c>
      <c r="G24" s="16"/>
      <c r="H24" s="16">
        <v>1</v>
      </c>
      <c r="I24" s="43">
        <f t="shared" si="5"/>
        <v>35.714285714285715</v>
      </c>
      <c r="J24" s="43">
        <f t="shared" ref="J24" si="8">(D24+E24+F24)/C24*100</f>
        <v>92.857142857142861</v>
      </c>
      <c r="K24" s="16"/>
      <c r="L24" s="16">
        <v>7</v>
      </c>
      <c r="M24" s="16">
        <v>7</v>
      </c>
      <c r="N24" s="16"/>
      <c r="O24" s="43">
        <f t="shared" si="6"/>
        <v>50</v>
      </c>
      <c r="P24" s="43">
        <f t="shared" si="7"/>
        <v>100</v>
      </c>
    </row>
    <row r="25" spans="1:16" ht="18.600000000000001" customHeight="1">
      <c r="A25" s="80" t="s">
        <v>12</v>
      </c>
      <c r="B25" s="84"/>
      <c r="C25" s="55">
        <f>SUM(C23:C24)</f>
        <v>27</v>
      </c>
      <c r="D25" s="55"/>
      <c r="E25" s="55">
        <f>SUM(E23:E24)</f>
        <v>9</v>
      </c>
      <c r="F25" s="55">
        <f>SUM(F23:F24)</f>
        <v>17</v>
      </c>
      <c r="G25" s="55"/>
      <c r="H25" s="55">
        <f>SUM(H23:H24)</f>
        <v>1</v>
      </c>
      <c r="I25" s="57">
        <f>SUM(I23:I24)/2</f>
        <v>33.241758241758241</v>
      </c>
      <c r="J25" s="57">
        <f>SUM(J23:J24)/2</f>
        <v>96.428571428571431</v>
      </c>
      <c r="K25" s="55">
        <f>SUM(K23:K24)</f>
        <v>1</v>
      </c>
      <c r="L25" s="55">
        <f>SUM(L23:L24)</f>
        <v>13</v>
      </c>
      <c r="M25" s="55">
        <f>SUM(M23:M24)</f>
        <v>13</v>
      </c>
      <c r="N25" s="55"/>
      <c r="O25" s="58">
        <f>SUM(O23:O24)/2</f>
        <v>51.92307692307692</v>
      </c>
      <c r="P25" s="58">
        <f>SUM(P23:P24)/2</f>
        <v>100</v>
      </c>
    </row>
    <row r="26" spans="1:16" ht="15.6" customHeight="1"/>
    <row r="28" spans="1:16" ht="13.9" customHeight="1"/>
    <row r="29" spans="1:16" ht="15.6" customHeight="1">
      <c r="A29" s="30" t="s">
        <v>20</v>
      </c>
      <c r="B29" s="30"/>
      <c r="C29" s="30"/>
      <c r="D29" s="32"/>
      <c r="N29" s="71" t="s">
        <v>14</v>
      </c>
      <c r="O29" s="71"/>
    </row>
    <row r="30" spans="1:16" ht="15.75">
      <c r="A30" s="82" t="s">
        <v>0</v>
      </c>
      <c r="B30" s="82" t="s">
        <v>11</v>
      </c>
      <c r="C30" s="82" t="s">
        <v>1</v>
      </c>
      <c r="D30" s="74" t="s">
        <v>2</v>
      </c>
      <c r="E30" s="75"/>
      <c r="F30" s="75"/>
      <c r="G30" s="75"/>
      <c r="H30" s="75"/>
      <c r="I30" s="75"/>
      <c r="J30" s="76"/>
      <c r="K30" s="74" t="s">
        <v>3</v>
      </c>
      <c r="L30" s="75"/>
      <c r="M30" s="75"/>
      <c r="N30" s="75"/>
      <c r="O30" s="75"/>
      <c r="P30" s="76"/>
    </row>
    <row r="31" spans="1:16" ht="38.25">
      <c r="A31" s="83"/>
      <c r="B31" s="83"/>
      <c r="C31" s="83"/>
      <c r="D31" s="1" t="s">
        <v>30</v>
      </c>
      <c r="E31" s="1" t="s">
        <v>31</v>
      </c>
      <c r="F31" s="1" t="s">
        <v>7</v>
      </c>
      <c r="G31" s="1" t="s">
        <v>54</v>
      </c>
      <c r="H31" s="1" t="s">
        <v>8</v>
      </c>
      <c r="I31" s="21" t="s">
        <v>9</v>
      </c>
      <c r="J31" s="21" t="s">
        <v>10</v>
      </c>
      <c r="K31" s="1" t="s">
        <v>5</v>
      </c>
      <c r="L31" s="1" t="s">
        <v>6</v>
      </c>
      <c r="M31" s="1" t="s">
        <v>7</v>
      </c>
      <c r="N31" s="1" t="s">
        <v>8</v>
      </c>
      <c r="O31" s="21" t="s">
        <v>9</v>
      </c>
      <c r="P31" s="21" t="s">
        <v>10</v>
      </c>
    </row>
    <row r="32" spans="1:16" ht="18" customHeight="1">
      <c r="A32" s="54">
        <v>1</v>
      </c>
      <c r="B32" s="20" t="s">
        <v>47</v>
      </c>
      <c r="C32" s="16">
        <v>15</v>
      </c>
      <c r="D32" s="16"/>
      <c r="E32" s="16">
        <v>3</v>
      </c>
      <c r="F32" s="16">
        <v>11</v>
      </c>
      <c r="G32" s="16"/>
      <c r="H32" s="16"/>
      <c r="I32" s="43">
        <f>(D32+E32)/14*100</f>
        <v>21.428571428571427</v>
      </c>
      <c r="J32" s="43">
        <f>(D32+E32+F32)/14*100</f>
        <v>100</v>
      </c>
      <c r="K32" s="16">
        <v>8</v>
      </c>
      <c r="L32" s="16">
        <v>2</v>
      </c>
      <c r="M32" s="16">
        <v>4</v>
      </c>
      <c r="N32" s="16"/>
      <c r="O32" s="43">
        <f>(K32+L32)/14*100</f>
        <v>71.428571428571431</v>
      </c>
      <c r="P32" s="43">
        <f>(K32+L32+M32)/14*100</f>
        <v>100</v>
      </c>
    </row>
    <row r="33" spans="1:16" ht="15.75">
      <c r="A33" s="54">
        <v>2</v>
      </c>
      <c r="B33" s="20" t="s">
        <v>51</v>
      </c>
      <c r="C33" s="16">
        <v>16</v>
      </c>
      <c r="D33" s="16"/>
      <c r="E33" s="16">
        <v>4</v>
      </c>
      <c r="F33" s="16">
        <v>12</v>
      </c>
      <c r="G33" s="16"/>
      <c r="H33" s="16"/>
      <c r="I33" s="43">
        <f>(D33+E33)/C33*100</f>
        <v>25</v>
      </c>
      <c r="J33" s="41">
        <f>(D33+E33+F33)/C33*100</f>
        <v>100</v>
      </c>
      <c r="K33" s="16">
        <v>11</v>
      </c>
      <c r="L33" s="16">
        <v>1</v>
      </c>
      <c r="M33" s="16">
        <v>4</v>
      </c>
      <c r="N33" s="16"/>
      <c r="O33" s="43">
        <f>(K33+L33)/C33*100</f>
        <v>75</v>
      </c>
      <c r="P33" s="43">
        <f>(K33+L33+M33)/C33*100</f>
        <v>100</v>
      </c>
    </row>
    <row r="34" spans="1:16" ht="15.75">
      <c r="A34" s="54">
        <v>3</v>
      </c>
      <c r="B34" s="20" t="s">
        <v>61</v>
      </c>
      <c r="C34" s="16">
        <v>17</v>
      </c>
      <c r="D34" s="16"/>
      <c r="E34" s="16">
        <v>1</v>
      </c>
      <c r="F34" s="16">
        <v>16</v>
      </c>
      <c r="G34" s="16"/>
      <c r="H34" s="16"/>
      <c r="I34" s="43">
        <f t="shared" ref="I34" si="9">(D34+E34)/C34*100</f>
        <v>5.8823529411764701</v>
      </c>
      <c r="J34" s="41">
        <f>(D34+E34+F34)/C34*100</f>
        <v>100</v>
      </c>
      <c r="K34" s="16">
        <v>1</v>
      </c>
      <c r="L34" s="16">
        <v>8</v>
      </c>
      <c r="M34" s="16">
        <v>8</v>
      </c>
      <c r="N34" s="16"/>
      <c r="O34" s="43">
        <f t="shared" ref="O34" si="10">(K34+L34)/C34*100</f>
        <v>52.941176470588239</v>
      </c>
      <c r="P34" s="43">
        <f t="shared" ref="P34" si="11">(K34+L34+M34)/C34*100</f>
        <v>100</v>
      </c>
    </row>
    <row r="35" spans="1:16" ht="15.75">
      <c r="A35" s="80" t="s">
        <v>12</v>
      </c>
      <c r="B35" s="81"/>
      <c r="C35" s="55">
        <f t="shared" ref="C35:H35" si="12">SUM(C32:C34)</f>
        <v>48</v>
      </c>
      <c r="D35" s="54">
        <f t="shared" si="12"/>
        <v>0</v>
      </c>
      <c r="E35" s="54">
        <f t="shared" si="12"/>
        <v>8</v>
      </c>
      <c r="F35" s="54">
        <f t="shared" si="12"/>
        <v>39</v>
      </c>
      <c r="G35" s="54">
        <f t="shared" si="12"/>
        <v>0</v>
      </c>
      <c r="H35" s="54">
        <f t="shared" si="12"/>
        <v>0</v>
      </c>
      <c r="I35" s="56">
        <f>SUM(I32:I34)/3</f>
        <v>17.436974789915968</v>
      </c>
      <c r="J35" s="56">
        <f>SUM(J32:J34)/3</f>
        <v>100</v>
      </c>
      <c r="K35" s="54">
        <f>SUM(K32:K34)</f>
        <v>20</v>
      </c>
      <c r="L35" s="54">
        <f>SUM(L32:L34)</f>
        <v>11</v>
      </c>
      <c r="M35" s="54">
        <f>SUM(M32:M34)</f>
        <v>16</v>
      </c>
      <c r="N35" s="54">
        <f>SUM(N32:N34)</f>
        <v>0</v>
      </c>
      <c r="O35" s="56">
        <f>SUM(O32:O34)/3</f>
        <v>66.45658263305323</v>
      </c>
      <c r="P35" s="56">
        <f>SUM(P32:P34)/3</f>
        <v>100</v>
      </c>
    </row>
    <row r="36" spans="1:16">
      <c r="B36" s="13" t="s">
        <v>55</v>
      </c>
      <c r="C36" s="13"/>
      <c r="D36" s="13"/>
      <c r="E36" s="13"/>
      <c r="F36" s="13"/>
      <c r="G36" s="13"/>
      <c r="H36" s="13"/>
      <c r="I36" s="13"/>
      <c r="J36" s="13"/>
    </row>
    <row r="38" spans="1:16" ht="15.75">
      <c r="A38" s="30" t="s">
        <v>70</v>
      </c>
      <c r="B38" s="30"/>
      <c r="C38" s="30"/>
      <c r="D38" s="32"/>
      <c r="N38" s="71" t="s">
        <v>14</v>
      </c>
      <c r="O38" s="71"/>
    </row>
    <row r="39" spans="1:16" ht="15.75">
      <c r="A39" s="82" t="s">
        <v>0</v>
      </c>
      <c r="B39" s="82" t="s">
        <v>11</v>
      </c>
      <c r="C39" s="82" t="s">
        <v>1</v>
      </c>
      <c r="D39" s="74" t="s">
        <v>2</v>
      </c>
      <c r="E39" s="75"/>
      <c r="F39" s="75"/>
      <c r="G39" s="75"/>
      <c r="H39" s="75"/>
      <c r="I39" s="75"/>
      <c r="J39" s="76"/>
      <c r="K39" s="74" t="s">
        <v>3</v>
      </c>
      <c r="L39" s="75"/>
      <c r="M39" s="75"/>
      <c r="N39" s="75"/>
      <c r="O39" s="75"/>
      <c r="P39" s="76"/>
    </row>
    <row r="40" spans="1:16" ht="38.25">
      <c r="A40" s="83"/>
      <c r="B40" s="83"/>
      <c r="C40" s="83"/>
      <c r="D40" s="1" t="s">
        <v>30</v>
      </c>
      <c r="E40" s="1" t="s">
        <v>31</v>
      </c>
      <c r="F40" s="1" t="s">
        <v>7</v>
      </c>
      <c r="G40" s="1" t="s">
        <v>54</v>
      </c>
      <c r="H40" s="1" t="s">
        <v>8</v>
      </c>
      <c r="I40" s="21" t="s">
        <v>9</v>
      </c>
      <c r="J40" s="21" t="s">
        <v>10</v>
      </c>
      <c r="K40" s="1" t="s">
        <v>5</v>
      </c>
      <c r="L40" s="1" t="s">
        <v>6</v>
      </c>
      <c r="M40" s="1" t="s">
        <v>7</v>
      </c>
      <c r="N40" s="1" t="s">
        <v>8</v>
      </c>
      <c r="O40" s="21" t="s">
        <v>9</v>
      </c>
      <c r="P40" s="21" t="s">
        <v>10</v>
      </c>
    </row>
    <row r="41" spans="1:16" ht="15.75">
      <c r="A41" s="54">
        <v>1</v>
      </c>
      <c r="B41" s="20" t="s">
        <v>60</v>
      </c>
      <c r="C41" s="16">
        <v>23</v>
      </c>
      <c r="D41" s="16"/>
      <c r="E41" s="16">
        <v>3</v>
      </c>
      <c r="F41" s="16">
        <v>20</v>
      </c>
      <c r="G41" s="16"/>
      <c r="H41" s="16"/>
      <c r="I41" s="43">
        <f>(D41+E41)/C41*100</f>
        <v>13.043478260869565</v>
      </c>
      <c r="J41" s="43">
        <f>(D41+E41+F41)/C41*100</f>
        <v>100</v>
      </c>
      <c r="K41" s="16"/>
      <c r="L41" s="16"/>
      <c r="M41" s="16"/>
      <c r="N41" s="16"/>
      <c r="O41" s="43">
        <f>(K41+L41)/C41*100</f>
        <v>0</v>
      </c>
      <c r="P41" s="43">
        <f>(K41+L41+M41)/C41*100</f>
        <v>0</v>
      </c>
    </row>
    <row r="42" spans="1:16" ht="15.75">
      <c r="A42" s="80" t="s">
        <v>12</v>
      </c>
      <c r="B42" s="81"/>
      <c r="C42" s="55">
        <f t="shared" ref="C42:N42" si="13">SUM(C41:C41)</f>
        <v>23</v>
      </c>
      <c r="D42" s="54">
        <f t="shared" si="13"/>
        <v>0</v>
      </c>
      <c r="E42" s="54">
        <f t="shared" si="13"/>
        <v>3</v>
      </c>
      <c r="F42" s="54">
        <f t="shared" si="13"/>
        <v>20</v>
      </c>
      <c r="G42" s="54">
        <f t="shared" si="13"/>
        <v>0</v>
      </c>
      <c r="H42" s="54">
        <f t="shared" si="13"/>
        <v>0</v>
      </c>
      <c r="I42" s="56">
        <f t="shared" si="13"/>
        <v>13.043478260869565</v>
      </c>
      <c r="J42" s="56">
        <f t="shared" si="13"/>
        <v>100</v>
      </c>
      <c r="K42" s="54">
        <f t="shared" si="13"/>
        <v>0</v>
      </c>
      <c r="L42" s="54">
        <f t="shared" si="13"/>
        <v>0</v>
      </c>
      <c r="M42" s="54">
        <f t="shared" si="13"/>
        <v>0</v>
      </c>
      <c r="N42" s="54">
        <f t="shared" si="13"/>
        <v>0</v>
      </c>
      <c r="O42" s="56">
        <f>SUM(O41:O41)/3</f>
        <v>0</v>
      </c>
      <c r="P42" s="56">
        <f>SUM(P41:P41)/3</f>
        <v>0</v>
      </c>
    </row>
  </sheetData>
  <mergeCells count="31">
    <mergeCell ref="A42:B42"/>
    <mergeCell ref="N38:O38"/>
    <mergeCell ref="A39:A40"/>
    <mergeCell ref="B39:B40"/>
    <mergeCell ref="C39:C40"/>
    <mergeCell ref="D39:J39"/>
    <mergeCell ref="K39:P39"/>
    <mergeCell ref="A2:P2"/>
    <mergeCell ref="M7:N7"/>
    <mergeCell ref="A9:A10"/>
    <mergeCell ref="B9:B10"/>
    <mergeCell ref="C9:C10"/>
    <mergeCell ref="D9:J9"/>
    <mergeCell ref="K9:P9"/>
    <mergeCell ref="B4:P4"/>
    <mergeCell ref="D3:N3"/>
    <mergeCell ref="E5:L5"/>
    <mergeCell ref="A25:B25"/>
    <mergeCell ref="N19:O19"/>
    <mergeCell ref="A21:A22"/>
    <mergeCell ref="B21:B22"/>
    <mergeCell ref="C21:C22"/>
    <mergeCell ref="D21:J21"/>
    <mergeCell ref="K21:P21"/>
    <mergeCell ref="A35:B35"/>
    <mergeCell ref="N29:O29"/>
    <mergeCell ref="A30:A31"/>
    <mergeCell ref="B30:B31"/>
    <mergeCell ref="C30:C31"/>
    <mergeCell ref="D30:J30"/>
    <mergeCell ref="K30:P30"/>
  </mergeCells>
  <pageMargins left="0.41" right="0.2" top="0.2" bottom="0.28999999999999998" header="0.18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40" zoomScaleNormal="140" workbookViewId="0">
      <selection activeCell="S9" sqref="S9"/>
    </sheetView>
  </sheetViews>
  <sheetFormatPr defaultRowHeight="15"/>
  <cols>
    <col min="1" max="1" width="7" customWidth="1"/>
    <col min="2" max="2" width="11.7109375" customWidth="1"/>
    <col min="3" max="3" width="10.42578125" customWidth="1"/>
    <col min="4" max="4" width="8.42578125" customWidth="1"/>
    <col min="6" max="6" width="7.140625" customWidth="1"/>
    <col min="7" max="7" width="7.5703125" customWidth="1"/>
    <col min="8" max="8" width="8.28515625" customWidth="1"/>
    <col min="9" max="9" width="9" bestFit="1" customWidth="1"/>
  </cols>
  <sheetData>
    <row r="1" spans="1:16" ht="15.75">
      <c r="B1" s="91" t="s">
        <v>43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6" ht="15.75">
      <c r="B2" s="34"/>
      <c r="C2" s="34"/>
      <c r="D2" s="34"/>
      <c r="E2" s="91" t="s">
        <v>69</v>
      </c>
      <c r="F2" s="91"/>
      <c r="G2" s="91"/>
      <c r="H2" s="91"/>
      <c r="I2" s="91"/>
      <c r="J2" s="91"/>
      <c r="K2" s="91"/>
      <c r="L2" s="91"/>
      <c r="M2" s="34"/>
      <c r="N2" s="34"/>
      <c r="O2" s="34"/>
    </row>
    <row r="3" spans="1:16" ht="15.75">
      <c r="B3" s="35"/>
      <c r="C3" s="35"/>
      <c r="D3" s="91" t="s">
        <v>57</v>
      </c>
      <c r="E3" s="91"/>
      <c r="F3" s="91"/>
      <c r="G3" s="91"/>
      <c r="H3" s="91"/>
      <c r="I3" s="91"/>
      <c r="J3" s="91"/>
      <c r="K3" s="91"/>
      <c r="L3" s="91"/>
      <c r="M3" s="91"/>
      <c r="N3" s="33"/>
      <c r="O3" s="33"/>
    </row>
    <row r="4" spans="1:16" ht="15.75">
      <c r="B4" s="35"/>
      <c r="C4" s="35"/>
      <c r="D4" s="91" t="s">
        <v>68</v>
      </c>
      <c r="E4" s="91"/>
      <c r="F4" s="91"/>
      <c r="G4" s="91"/>
      <c r="H4" s="91"/>
      <c r="I4" s="91"/>
      <c r="J4" s="91"/>
      <c r="K4" s="91"/>
      <c r="L4" s="91"/>
      <c r="M4" s="91"/>
      <c r="N4" s="33"/>
      <c r="O4" s="33"/>
    </row>
    <row r="5" spans="1:16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15.75">
      <c r="A6" s="82" t="s">
        <v>0</v>
      </c>
      <c r="B6" s="82" t="s">
        <v>11</v>
      </c>
      <c r="C6" s="82" t="s">
        <v>15</v>
      </c>
      <c r="D6" s="74" t="s">
        <v>2</v>
      </c>
      <c r="E6" s="75"/>
      <c r="F6" s="75"/>
      <c r="G6" s="75"/>
      <c r="H6" s="75"/>
      <c r="I6" s="75"/>
      <c r="J6" s="76"/>
      <c r="K6" s="74" t="s">
        <v>3</v>
      </c>
      <c r="L6" s="75"/>
      <c r="M6" s="75"/>
      <c r="N6" s="75"/>
      <c r="O6" s="75"/>
      <c r="P6" s="76"/>
    </row>
    <row r="7" spans="1:16" ht="38.25">
      <c r="A7" s="83"/>
      <c r="B7" s="83"/>
      <c r="C7" s="83"/>
      <c r="D7" s="8" t="s">
        <v>21</v>
      </c>
      <c r="E7" s="5" t="s">
        <v>22</v>
      </c>
      <c r="F7" s="5" t="s">
        <v>7</v>
      </c>
      <c r="G7" s="5" t="s">
        <v>54</v>
      </c>
      <c r="H7" s="5" t="s">
        <v>8</v>
      </c>
      <c r="I7" s="21" t="s">
        <v>9</v>
      </c>
      <c r="J7" s="21" t="s">
        <v>10</v>
      </c>
      <c r="K7" s="5" t="s">
        <v>5</v>
      </c>
      <c r="L7" s="5" t="s">
        <v>6</v>
      </c>
      <c r="M7" s="5" t="s">
        <v>7</v>
      </c>
      <c r="N7" s="5" t="s">
        <v>8</v>
      </c>
      <c r="O7" s="21" t="s">
        <v>9</v>
      </c>
      <c r="P7" s="21" t="s">
        <v>10</v>
      </c>
    </row>
    <row r="8" spans="1:16" ht="15.75">
      <c r="A8" s="10">
        <v>1</v>
      </c>
      <c r="B8" s="67" t="s">
        <v>45</v>
      </c>
      <c r="C8" s="22">
        <v>16</v>
      </c>
      <c r="D8" s="16"/>
      <c r="E8" s="16">
        <v>10</v>
      </c>
      <c r="F8" s="16">
        <v>6</v>
      </c>
      <c r="G8" s="22"/>
      <c r="H8" s="22"/>
      <c r="I8" s="36">
        <f>(D8+E8)/ C8*100</f>
        <v>62.5</v>
      </c>
      <c r="J8" s="36">
        <f>(D8+E8+F8)*100/C8</f>
        <v>100</v>
      </c>
      <c r="K8" s="16"/>
      <c r="L8" s="16">
        <v>13</v>
      </c>
      <c r="M8" s="16">
        <v>3</v>
      </c>
      <c r="N8" s="16"/>
      <c r="O8" s="36">
        <f>(K8+L8)/C8*100</f>
        <v>81.25</v>
      </c>
      <c r="P8" s="36">
        <f>(K8+L8+M8)*100/C8</f>
        <v>100</v>
      </c>
    </row>
    <row r="9" spans="1:16" ht="15.75">
      <c r="A9" s="10">
        <v>2</v>
      </c>
      <c r="B9" s="67" t="s">
        <v>46</v>
      </c>
      <c r="C9" s="22">
        <v>20</v>
      </c>
      <c r="D9" s="16">
        <v>1</v>
      </c>
      <c r="E9" s="16">
        <v>12</v>
      </c>
      <c r="F9" s="16">
        <v>7</v>
      </c>
      <c r="G9" s="16"/>
      <c r="H9" s="16"/>
      <c r="I9" s="36">
        <f>(D9+E9)/ C9*100</f>
        <v>65</v>
      </c>
      <c r="J9" s="36">
        <f>(D9+E9+F9)*100/C9</f>
        <v>100</v>
      </c>
      <c r="K9" s="16">
        <v>5</v>
      </c>
      <c r="L9" s="16">
        <v>14</v>
      </c>
      <c r="M9" s="16">
        <v>1</v>
      </c>
      <c r="N9" s="16"/>
      <c r="O9" s="36">
        <f>(K9+L9)/C9*100</f>
        <v>95</v>
      </c>
      <c r="P9" s="36">
        <f>(K9+L9+M9)*100/C9</f>
        <v>100</v>
      </c>
    </row>
    <row r="10" spans="1:16" ht="15.75">
      <c r="A10" s="10">
        <v>3</v>
      </c>
      <c r="B10" s="67" t="s">
        <v>47</v>
      </c>
      <c r="C10" s="22">
        <v>15</v>
      </c>
      <c r="D10" s="16"/>
      <c r="E10" s="16">
        <v>3</v>
      </c>
      <c r="F10" s="16">
        <v>11</v>
      </c>
      <c r="G10" s="16"/>
      <c r="H10" s="16"/>
      <c r="I10" s="36">
        <f>(D10+E10)/ 14*100</f>
        <v>21.428571428571427</v>
      </c>
      <c r="J10" s="36">
        <f>(E10+F10)/ 14*100</f>
        <v>100</v>
      </c>
      <c r="K10" s="16">
        <v>8</v>
      </c>
      <c r="L10" s="16">
        <v>2</v>
      </c>
      <c r="M10" s="16">
        <v>4</v>
      </c>
      <c r="N10" s="16"/>
      <c r="O10" s="36">
        <f>(K10+L10)/14*100</f>
        <v>71.428571428571431</v>
      </c>
      <c r="P10" s="36">
        <f>(K10+L10+M10)*100/14</f>
        <v>100</v>
      </c>
    </row>
    <row r="11" spans="1:16" ht="15.75">
      <c r="A11" s="10">
        <v>4</v>
      </c>
      <c r="B11" s="68" t="s">
        <v>48</v>
      </c>
      <c r="C11" s="22">
        <v>13</v>
      </c>
      <c r="D11" s="22"/>
      <c r="E11" s="16">
        <v>4</v>
      </c>
      <c r="F11" s="16">
        <v>9</v>
      </c>
      <c r="G11" s="22"/>
      <c r="H11" s="22"/>
      <c r="I11" s="36">
        <f t="shared" ref="I11:I14" si="0">(D11+E11)/ C11*100</f>
        <v>30.76923076923077</v>
      </c>
      <c r="J11" s="36">
        <f t="shared" ref="J11:J14" si="1">(D11+E11+F11)*100/C11</f>
        <v>100</v>
      </c>
      <c r="K11" s="16">
        <v>1</v>
      </c>
      <c r="L11" s="16">
        <v>6</v>
      </c>
      <c r="M11" s="16">
        <v>6</v>
      </c>
      <c r="N11" s="22"/>
      <c r="O11" s="36">
        <f t="shared" ref="O11:O19" si="2">(K11+L11)/C11*100</f>
        <v>53.846153846153847</v>
      </c>
      <c r="P11" s="36">
        <f t="shared" ref="P11:P18" si="3">(K11+L11+M11)*100/C11</f>
        <v>100</v>
      </c>
    </row>
    <row r="12" spans="1:16" ht="15.75">
      <c r="A12" s="10">
        <v>5</v>
      </c>
      <c r="B12" s="68" t="s">
        <v>50</v>
      </c>
      <c r="C12" s="22">
        <v>12</v>
      </c>
      <c r="D12" s="22"/>
      <c r="E12" s="22">
        <v>6</v>
      </c>
      <c r="F12" s="22">
        <v>6</v>
      </c>
      <c r="G12" s="22"/>
      <c r="H12" s="22"/>
      <c r="I12" s="36">
        <f t="shared" si="0"/>
        <v>50</v>
      </c>
      <c r="J12" s="36">
        <f t="shared" si="1"/>
        <v>100</v>
      </c>
      <c r="K12" s="22">
        <v>4</v>
      </c>
      <c r="L12" s="22">
        <v>5</v>
      </c>
      <c r="M12" s="22">
        <v>3</v>
      </c>
      <c r="N12" s="22"/>
      <c r="O12" s="36">
        <f t="shared" si="2"/>
        <v>75</v>
      </c>
      <c r="P12" s="36">
        <f t="shared" si="3"/>
        <v>100</v>
      </c>
    </row>
    <row r="13" spans="1:16" ht="15.75">
      <c r="A13" s="10">
        <v>6</v>
      </c>
      <c r="B13" s="68" t="s">
        <v>51</v>
      </c>
      <c r="C13" s="16">
        <v>16</v>
      </c>
      <c r="D13" s="22"/>
      <c r="E13" s="16">
        <v>4</v>
      </c>
      <c r="F13" s="16">
        <v>12</v>
      </c>
      <c r="G13" s="16"/>
      <c r="H13" s="16"/>
      <c r="I13" s="36">
        <f t="shared" si="0"/>
        <v>25</v>
      </c>
      <c r="J13" s="36">
        <f t="shared" si="1"/>
        <v>100</v>
      </c>
      <c r="K13" s="16">
        <v>11</v>
      </c>
      <c r="L13" s="16">
        <v>1</v>
      </c>
      <c r="M13" s="16">
        <v>4</v>
      </c>
      <c r="N13" s="22"/>
      <c r="O13" s="36">
        <f t="shared" si="2"/>
        <v>75</v>
      </c>
      <c r="P13" s="36">
        <f t="shared" si="3"/>
        <v>100</v>
      </c>
    </row>
    <row r="14" spans="1:16" ht="31.5">
      <c r="A14" s="10">
        <v>7</v>
      </c>
      <c r="B14" s="68" t="s">
        <v>73</v>
      </c>
      <c r="C14" s="42">
        <v>25</v>
      </c>
      <c r="D14" s="22"/>
      <c r="E14" s="16">
        <v>6</v>
      </c>
      <c r="F14" s="16">
        <v>15</v>
      </c>
      <c r="G14" s="16"/>
      <c r="H14" s="16">
        <v>4</v>
      </c>
      <c r="I14" s="36">
        <f t="shared" si="0"/>
        <v>24</v>
      </c>
      <c r="J14" s="36">
        <f t="shared" si="1"/>
        <v>84</v>
      </c>
      <c r="K14" s="22">
        <v>7</v>
      </c>
      <c r="L14" s="22">
        <v>13</v>
      </c>
      <c r="M14" s="22">
        <v>3</v>
      </c>
      <c r="N14" s="22">
        <v>2</v>
      </c>
      <c r="O14" s="36">
        <f t="shared" si="2"/>
        <v>80</v>
      </c>
      <c r="P14" s="36">
        <f t="shared" si="3"/>
        <v>92</v>
      </c>
    </row>
    <row r="15" spans="1:16" ht="31.5">
      <c r="A15" s="10">
        <v>8</v>
      </c>
      <c r="B15" s="68" t="s">
        <v>76</v>
      </c>
      <c r="C15" s="10">
        <v>14</v>
      </c>
      <c r="D15" s="22"/>
      <c r="E15" s="16">
        <v>5</v>
      </c>
      <c r="F15" s="16">
        <v>8</v>
      </c>
      <c r="G15" s="16"/>
      <c r="H15" s="16">
        <v>1</v>
      </c>
      <c r="I15" s="36">
        <f>(D15+E15)/ C15*100</f>
        <v>35.714285714285715</v>
      </c>
      <c r="J15" s="36">
        <f>(D15+E15+F15)*100/C15</f>
        <v>92.857142857142861</v>
      </c>
      <c r="K15" s="22"/>
      <c r="L15" s="16">
        <v>7</v>
      </c>
      <c r="M15" s="16">
        <v>7</v>
      </c>
      <c r="N15" s="22"/>
      <c r="O15" s="36">
        <f>(K15+L15)/C15*100</f>
        <v>50</v>
      </c>
      <c r="P15" s="36">
        <f>(K15+L15+M15)*100/C15</f>
        <v>100</v>
      </c>
    </row>
    <row r="16" spans="1:16" ht="15.75">
      <c r="A16" s="10">
        <v>9</v>
      </c>
      <c r="B16" s="68" t="s">
        <v>58</v>
      </c>
      <c r="C16" s="16">
        <v>20</v>
      </c>
      <c r="D16" s="22"/>
      <c r="E16" s="16">
        <v>5</v>
      </c>
      <c r="F16" s="16">
        <v>15</v>
      </c>
      <c r="G16" s="16"/>
      <c r="H16" s="16"/>
      <c r="I16" s="36">
        <f>(D16+E16)/ C16*100</f>
        <v>25</v>
      </c>
      <c r="J16" s="36">
        <f t="shared" ref="J16:J19" si="4">(D16+E16+F16)*100/C16</f>
        <v>100</v>
      </c>
      <c r="K16" s="22"/>
      <c r="L16" s="22"/>
      <c r="M16" s="22"/>
      <c r="N16" s="22"/>
      <c r="O16" s="36">
        <f t="shared" si="2"/>
        <v>0</v>
      </c>
      <c r="P16" s="36">
        <f t="shared" si="3"/>
        <v>0</v>
      </c>
    </row>
    <row r="17" spans="1:16" ht="15.75">
      <c r="A17" s="10">
        <v>10</v>
      </c>
      <c r="B17" s="68" t="s">
        <v>59</v>
      </c>
      <c r="C17" s="16">
        <v>20</v>
      </c>
      <c r="D17" s="22"/>
      <c r="E17" s="16">
        <v>11</v>
      </c>
      <c r="F17" s="16">
        <v>8</v>
      </c>
      <c r="G17" s="16"/>
      <c r="H17" s="16">
        <v>1</v>
      </c>
      <c r="I17" s="36">
        <f t="shared" ref="I17:I19" si="5">(D17+E17)/ C17*100</f>
        <v>55.000000000000007</v>
      </c>
      <c r="J17" s="36">
        <f t="shared" si="4"/>
        <v>95</v>
      </c>
      <c r="K17" s="22"/>
      <c r="L17" s="22"/>
      <c r="M17" s="22"/>
      <c r="N17" s="22"/>
      <c r="O17" s="36">
        <f t="shared" si="2"/>
        <v>0</v>
      </c>
      <c r="P17" s="36">
        <f t="shared" si="3"/>
        <v>0</v>
      </c>
    </row>
    <row r="18" spans="1:16" ht="31.5">
      <c r="A18" s="10">
        <v>11</v>
      </c>
      <c r="B18" s="68" t="s">
        <v>77</v>
      </c>
      <c r="C18" s="16">
        <v>23</v>
      </c>
      <c r="D18" s="22"/>
      <c r="E18" s="16">
        <v>3</v>
      </c>
      <c r="F18" s="16">
        <v>20</v>
      </c>
      <c r="G18" s="22"/>
      <c r="H18" s="22"/>
      <c r="I18" s="36">
        <f t="shared" si="5"/>
        <v>13.043478260869565</v>
      </c>
      <c r="J18" s="36">
        <f t="shared" si="4"/>
        <v>100</v>
      </c>
      <c r="K18" s="22"/>
      <c r="L18" s="22"/>
      <c r="M18" s="22"/>
      <c r="N18" s="22"/>
      <c r="O18" s="36">
        <f t="shared" si="2"/>
        <v>0</v>
      </c>
      <c r="P18" s="36">
        <f t="shared" si="3"/>
        <v>0</v>
      </c>
    </row>
    <row r="19" spans="1:16" ht="31.5">
      <c r="A19" s="11">
        <v>12</v>
      </c>
      <c r="B19" s="68" t="s">
        <v>78</v>
      </c>
      <c r="C19" s="16">
        <v>17</v>
      </c>
      <c r="D19" s="22"/>
      <c r="E19" s="16">
        <v>1</v>
      </c>
      <c r="F19" s="16">
        <v>16</v>
      </c>
      <c r="G19" s="22"/>
      <c r="H19" s="22"/>
      <c r="I19" s="36">
        <f t="shared" si="5"/>
        <v>5.8823529411764701</v>
      </c>
      <c r="J19" s="36">
        <f t="shared" si="4"/>
        <v>100</v>
      </c>
      <c r="K19" s="16">
        <v>1</v>
      </c>
      <c r="L19" s="16">
        <v>8</v>
      </c>
      <c r="M19" s="16">
        <v>8</v>
      </c>
      <c r="N19" s="22"/>
      <c r="O19" s="36">
        <f t="shared" si="2"/>
        <v>52.941176470588239</v>
      </c>
      <c r="P19" s="36">
        <f>(K19+L19+M19)*100/C19</f>
        <v>100</v>
      </c>
    </row>
    <row r="20" spans="1:16" ht="25.9" customHeight="1">
      <c r="A20" s="92" t="s">
        <v>12</v>
      </c>
      <c r="B20" s="93"/>
      <c r="C20" s="37">
        <f t="shared" ref="C20:H20" si="6">SUM(C8:C19)</f>
        <v>211</v>
      </c>
      <c r="D20" s="47">
        <f t="shared" si="6"/>
        <v>1</v>
      </c>
      <c r="E20" s="47">
        <f t="shared" si="6"/>
        <v>70</v>
      </c>
      <c r="F20" s="47">
        <f t="shared" si="6"/>
        <v>133</v>
      </c>
      <c r="G20" s="47">
        <f t="shared" si="6"/>
        <v>0</v>
      </c>
      <c r="H20" s="47">
        <f t="shared" si="6"/>
        <v>6</v>
      </c>
      <c r="I20" s="45">
        <f>SUM(I8:I19)/12</f>
        <v>34.444826592844493</v>
      </c>
      <c r="J20" s="45">
        <f>SUM(J8:J19)/12</f>
        <v>97.654761904761912</v>
      </c>
      <c r="K20" s="47">
        <f>SUM(K8:K19)</f>
        <v>37</v>
      </c>
      <c r="L20" s="47">
        <f>SUM(L8:L19)</f>
        <v>69</v>
      </c>
      <c r="M20" s="47">
        <f>SUM(M8:M19)</f>
        <v>39</v>
      </c>
      <c r="N20" s="47">
        <f>SUM(N8:N19)</f>
        <v>2</v>
      </c>
      <c r="O20" s="45">
        <f>SUM(O8:O19)/9</f>
        <v>70.496211305034848</v>
      </c>
      <c r="P20" s="45">
        <f>SUM(P8:P19)/9</f>
        <v>99.111111111111114</v>
      </c>
    </row>
    <row r="24" spans="1:16">
      <c r="D24" s="90"/>
      <c r="E24" s="90"/>
      <c r="F24" s="90"/>
      <c r="G24" s="52"/>
      <c r="H24" s="39"/>
      <c r="I24" s="38"/>
    </row>
    <row r="25" spans="1:16">
      <c r="D25" s="90"/>
      <c r="E25" s="90"/>
      <c r="F25" s="90"/>
      <c r="G25" s="52"/>
      <c r="H25" s="38"/>
      <c r="I25" s="38"/>
    </row>
    <row r="26" spans="1:16" ht="14.45" customHeight="1">
      <c r="D26" s="38"/>
      <c r="E26" s="38"/>
      <c r="F26" s="38"/>
      <c r="G26" s="38"/>
      <c r="H26" s="38"/>
      <c r="I26" s="38"/>
    </row>
    <row r="27" spans="1:16">
      <c r="D27" s="38"/>
      <c r="E27" s="38"/>
      <c r="F27" s="38"/>
      <c r="G27" s="38"/>
      <c r="H27" s="38"/>
      <c r="I27" s="38"/>
    </row>
    <row r="28" spans="1:16">
      <c r="D28" s="38"/>
      <c r="E28" s="38"/>
      <c r="F28" s="38"/>
      <c r="G28" s="38"/>
      <c r="H28" s="38"/>
      <c r="I28" s="38"/>
    </row>
    <row r="29" spans="1:16">
      <c r="D29" s="38"/>
      <c r="E29" s="38"/>
      <c r="F29" s="38"/>
      <c r="G29" s="38"/>
      <c r="H29" s="38"/>
      <c r="I29" s="38"/>
    </row>
    <row r="30" spans="1:16">
      <c r="D30" s="38"/>
      <c r="E30" s="38"/>
      <c r="F30" s="38"/>
      <c r="G30" s="38"/>
      <c r="H30" s="38"/>
      <c r="I30" s="38"/>
    </row>
  </sheetData>
  <mergeCells count="13">
    <mergeCell ref="F24:F25"/>
    <mergeCell ref="E24:E25"/>
    <mergeCell ref="D24:D25"/>
    <mergeCell ref="B1:O1"/>
    <mergeCell ref="K6:P6"/>
    <mergeCell ref="A20:B20"/>
    <mergeCell ref="A6:A7"/>
    <mergeCell ref="B6:B7"/>
    <mergeCell ref="C6:C7"/>
    <mergeCell ref="D6:J6"/>
    <mergeCell ref="E2:L2"/>
    <mergeCell ref="D3:M3"/>
    <mergeCell ref="D4:M4"/>
  </mergeCells>
  <pageMargins left="0.23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форма2</vt:lpstr>
      <vt:lpstr>по колледжу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Восток</cp:lastModifiedBy>
  <cp:lastPrinted>2021-02-04T05:01:13Z</cp:lastPrinted>
  <dcterms:created xsi:type="dcterms:W3CDTF">2014-01-22T03:18:59Z</dcterms:created>
  <dcterms:modified xsi:type="dcterms:W3CDTF">2021-02-12T11:07:18Z</dcterms:modified>
</cp:coreProperties>
</file>